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Override PartName="/xl/embeddings/oleObject_7_10.bin" ContentType="application/vnd.openxmlformats-officedocument.oleObject"/>
  <Override PartName="/xl/embeddings/oleObject_7_11.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8_3.bin" ContentType="application/vnd.openxmlformats-officedocument.oleObject"/>
  <Override PartName="/xl/embeddings/oleObject_8_4.bin" ContentType="application/vnd.openxmlformats-officedocument.oleObject"/>
  <Override PartName="/xl/embeddings/oleObject_8_5.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2120" windowHeight="8565" tabRatio="771" activeTab="0"/>
  </bookViews>
  <sheets>
    <sheet name="Índice" sheetId="1" r:id="rId1"/>
    <sheet name="Ejercicios" sheetId="2" r:id="rId2"/>
    <sheet name="Rta_14.1" sheetId="3" r:id="rId3"/>
    <sheet name="Rta_14.2" sheetId="4" r:id="rId4"/>
    <sheet name="Rta_14.3" sheetId="5" r:id="rId5"/>
    <sheet name="Rta_14.5" sheetId="6" r:id="rId6"/>
    <sheet name="Rta_14.6" sheetId="7" r:id="rId7"/>
    <sheet name="Rta_14.7" sheetId="8" r:id="rId8"/>
    <sheet name="Rta_14.8" sheetId="9" r:id="rId9"/>
    <sheet name="Rta_14.10" sheetId="10" r:id="rId10"/>
    <sheet name="Rta_14.11" sheetId="11" r:id="rId11"/>
    <sheet name="Rta_14.12" sheetId="12" r:id="rId12"/>
    <sheet name="Ap_14.A.1" sheetId="13" r:id="rId13"/>
    <sheet name="Ap_14.A.2" sheetId="14" r:id="rId14"/>
    <sheet name="Ap_14.A.3" sheetId="15" r:id="rId15"/>
    <sheet name="Ap_14.A.4" sheetId="16" r:id="rId16"/>
    <sheet name="Fuentes" sheetId="17" r:id="rId17"/>
    <sheet name="c_10.1" sheetId="18" r:id="rId18"/>
    <sheet name="c_14.1" sheetId="19" r:id="rId19"/>
  </sheets>
  <definedNames>
    <definedName name="_xlnm.Print_Area" localSheetId="12">'Ap_14.A.1'!$A$1:$L$45</definedName>
    <definedName name="_xlnm.Print_Area" localSheetId="13">'Ap_14.A.2'!$A$1:$L$47</definedName>
    <definedName name="_xlnm.Print_Area" localSheetId="14">'Ap_14.A.3'!$A$1:$R$55</definedName>
    <definedName name="_xlnm.Print_Area" localSheetId="15">'Ap_14.A.4'!$A$1:$J$42</definedName>
    <definedName name="_xlnm.Print_Area" localSheetId="17">'c_10.1'!$A$1:$AA$70</definedName>
    <definedName name="_xlnm.Print_Area" localSheetId="18">'c_14.1'!$A$1:$N$65</definedName>
    <definedName name="_xlnm.Print_Area" localSheetId="1">'Ejercicios'!$A$1:$L$118</definedName>
    <definedName name="_xlnm.Print_Area" localSheetId="16">'Fuentes'!$A$1:$L$43</definedName>
    <definedName name="_xlnm.Print_Area" localSheetId="0">'Índice'!$A$1:$J$30</definedName>
    <definedName name="_xlnm.Print_Area" localSheetId="2">'Rta_14.1'!$A$1:$K$15</definedName>
    <definedName name="_xlnm.Print_Area" localSheetId="9">'Rta_14.10'!$A$1:$R$21</definedName>
    <definedName name="_xlnm.Print_Area" localSheetId="10">'Rta_14.11'!$A$1:$M$31</definedName>
    <definedName name="_xlnm.Print_Area" localSheetId="11">'Rta_14.12'!$A$1:$H$20</definedName>
    <definedName name="_xlnm.Print_Area" localSheetId="3">'Rta_14.2'!$A$1:$K$18</definedName>
    <definedName name="_xlnm.Print_Area" localSheetId="4">'Rta_14.3'!$A$1:$J$15</definedName>
    <definedName name="_xlnm.Print_Area" localSheetId="5">'Rta_14.5'!$A$1:$J$9</definedName>
    <definedName name="_xlnm.Print_Area" localSheetId="6">'Rta_14.6'!$A$1:$K$21</definedName>
    <definedName name="_xlnm.Print_Area" localSheetId="7">'Rta_14.7'!$A$1:$I$39</definedName>
    <definedName name="_xlnm.Print_Area" localSheetId="8">'Rta_14.8'!$A$1:$H$32</definedName>
    <definedName name="_xlnm.Print_Titles" localSheetId="17">'c_10.1'!$A:$B,'c_10.1'!$1:$7</definedName>
    <definedName name="_xlnm.Print_Titles" localSheetId="18">'c_14.1'!$1:$10</definedName>
    <definedName name="_xlnm.Print_Titles" localSheetId="1">'Ejercicios'!$1:$7</definedName>
  </definedNames>
  <calcPr fullCalcOnLoad="1"/>
</workbook>
</file>

<file path=xl/sharedStrings.xml><?xml version="1.0" encoding="utf-8"?>
<sst xmlns="http://schemas.openxmlformats.org/spreadsheetml/2006/main" count="824" uniqueCount="535">
  <si>
    <t xml:space="preserve">dividiendo y multiplicando ahora ambos términos de la derecha por </t>
  </si>
  <si>
    <t>http://www.banrep.gov.co/economia/Revista_banco/archivos/ver_act_sem/Seccion01nueva.xls</t>
  </si>
  <si>
    <t xml:space="preserve">Con base en los datos de los Cuadros 1.1 y 1.2 calcule la relación efectivo a depósitos </t>
  </si>
  <si>
    <t xml:space="preserve">y la relación reservas a depósitos </t>
  </si>
  <si>
    <t xml:space="preserve">para los años 1999 a 2003. Compruebe que a partir </t>
  </si>
  <si>
    <t xml:space="preserve">de estas dos relaciones puede llegarse a los mismos datos del multiplicador que aparecen en el </t>
  </si>
  <si>
    <t>Cuadro 1.4.</t>
  </si>
  <si>
    <t>Calcule ahora las tasas de crecimiento de la base monetaria y de los medios de pago para esos mismos años. ¿En qué proporción el crecimiento de los medios de pago se ha debido cada año al crecimiento de la base?</t>
  </si>
  <si>
    <t xml:space="preserve">La definición de reservas del sistema financiero que se utiliza desde 1995 incluye reservas que no han sido hechas por los bancos comerciales. Sin embargo, únicamente los bancos comerciales generan depósitos en cuenta corriente. Suponga que el Banco de la República sigue una política que implica mantener sin cambio la base monetaria. ¿Qué ocurre con los medios de pago y con el multiplicador cuando aumentan las reservas del sistema financiero porque las CAV han aumentado sus depósitos (que son sujetos a encaje)? </t>
  </si>
  <si>
    <t>Del Cuadro 1.1</t>
  </si>
  <si>
    <t>Del Cuadro 1.2</t>
  </si>
  <si>
    <t>Cálculos</t>
  </si>
  <si>
    <t>Del Cuadro 1.4</t>
  </si>
  <si>
    <t>Depósitos en cuenta corriente</t>
  </si>
  <si>
    <t>e</t>
  </si>
  <si>
    <t>r</t>
  </si>
  <si>
    <t>m = (e+1)/(e+r)</t>
  </si>
  <si>
    <t>(a)</t>
  </si>
  <si>
    <t>Año</t>
  </si>
  <si>
    <t>rM</t>
  </si>
  <si>
    <t>rm</t>
  </si>
  <si>
    <t>rB</t>
  </si>
  <si>
    <t>rm*rB</t>
  </si>
  <si>
    <t xml:space="preserve">A partir de la expresión deducida en el texto, </t>
  </si>
  <si>
    <t>Al aplicar esta expresión se encuentran los siguientes resultados:</t>
  </si>
  <si>
    <t xml:space="preserve">Excepto en el 2000, el crecimiento de los medios de pago se ha debido sobre todo al aumento de la base monetaria. </t>
  </si>
  <si>
    <t>Remuneración de los asalariados</t>
  </si>
  <si>
    <t>Excedente bruto de explotación</t>
  </si>
  <si>
    <t>Consumo intermedio</t>
  </si>
  <si>
    <t>Índice</t>
  </si>
  <si>
    <t>Volver al índice</t>
  </si>
  <si>
    <t>Ejercicios</t>
  </si>
  <si>
    <t>Preguntas</t>
  </si>
  <si>
    <t>2.</t>
  </si>
  <si>
    <t>3.</t>
  </si>
  <si>
    <t>4.</t>
  </si>
  <si>
    <t>5.</t>
  </si>
  <si>
    <t>.</t>
  </si>
  <si>
    <t>*</t>
  </si>
  <si>
    <t>Técnicas de Medición Económica</t>
  </si>
  <si>
    <t>Hogares</t>
  </si>
  <si>
    <t>CUENTAS FINANCIERAS Y ESTADÍSTICAS MONETARIAS</t>
  </si>
  <si>
    <t>Capítulo 14</t>
  </si>
  <si>
    <t xml:space="preserve">Capítulo 14 </t>
  </si>
  <si>
    <t>Ejercicio 14.1</t>
  </si>
  <si>
    <t>Respuesta 14.1</t>
  </si>
  <si>
    <t>Ejercicio 14.2</t>
  </si>
  <si>
    <t>Respuesta 14.2</t>
  </si>
  <si>
    <t>Ejercicio 14.3</t>
  </si>
  <si>
    <t>Respuesta 14.3</t>
  </si>
  <si>
    <t>Ejercicio 14.4</t>
  </si>
  <si>
    <t>Ejercicio 14.5</t>
  </si>
  <si>
    <t>Respuesta 14.5</t>
  </si>
  <si>
    <t>Ejercicio 14.6</t>
  </si>
  <si>
    <t>Respuesta 14.6</t>
  </si>
  <si>
    <t>Ejercicio 14.7</t>
  </si>
  <si>
    <t>Respuesta 14.7</t>
  </si>
  <si>
    <t>Ejercicio 14.8</t>
  </si>
  <si>
    <t>Respuesta 14.8</t>
  </si>
  <si>
    <t>Ir a respuesta 14.1</t>
  </si>
  <si>
    <t>Ir a respuesta 14.2</t>
  </si>
  <si>
    <t>Ir a respuesta 14.3</t>
  </si>
  <si>
    <t>Ir a respuesta 14.5</t>
  </si>
  <si>
    <t>Ir a respuesta 14.6</t>
  </si>
  <si>
    <t>Ir a respuesta 14.7</t>
  </si>
  <si>
    <t>Ir a respuesta 14.8</t>
  </si>
  <si>
    <t>Deduzca los multiplicadores que relacionan los medios de pago con los depósitos a la vista y los medios de pago con el efectivo en poder del público. ¿Cuál es el significado de estos multiplicadores?</t>
  </si>
  <si>
    <t>Suponga que el público busca mantener una misma proporción de efectivo por cada peso de depósitos, y que los bancos tratan también de mantener una relación fija entre los depósitos del público y las reservas en el Banco de la República. Analice entonces cómo debe modificarse la composición entre efectivo y reservas en la base monetaria después de que el Banco de la República aumenta la base comprando divisas que se encontraban en poder del público.</t>
  </si>
  <si>
    <t>Ejercicio 14.9</t>
  </si>
  <si>
    <t>Ejercicio 14.10</t>
  </si>
  <si>
    <t>Ejercicio 14.11</t>
  </si>
  <si>
    <t>Ejercicio 14.12</t>
  </si>
  <si>
    <t>Respuesta 14.10</t>
  </si>
  <si>
    <t>Respuesta 14.11</t>
  </si>
  <si>
    <t>Respuesta 14.12</t>
  </si>
  <si>
    <t xml:space="preserve">Señale cuáles de las siguientes operaciones afectan las cuentas financieras y cuáles no:                                                                                                                                               
</t>
  </si>
  <si>
    <t>a) los hogares utilizan parte de sus ahorros para comprar acciones en empresas industriales;</t>
  </si>
  <si>
    <t>b) un banco comercial establece cupos de crédito para sus clientes preferenciales;</t>
  </si>
  <si>
    <t>c) aumenta el precio del oro en los mercados internacionales y domésticos;</t>
  </si>
  <si>
    <t>d) las empresas exportadoras venden a través de la bolsa papeles que prueban acreencias de divisas emitidas por bancos de Estados Unidos, los cuales son adquiridos por los bancos comerciales;</t>
  </si>
  <si>
    <t>e) las empresas cancelan deudas externas que tenían pendientes con sus proveedores en el extranjero;</t>
  </si>
  <si>
    <t>f) los bancos constituyen reservas para castigar las deudas de dudoso recaudo acumulados.</t>
  </si>
  <si>
    <t>Únicamente a), d) y e) son transacciones financieras desde el punto de vista de las cuentas financieras. El caso b) no implica una transacción (la cual ocurre cuando se desembolsen los préstamos). El aumento en el precio del oro, en el caso c), puede dar lugar a revalorizaciones, pero éstas no se registran en las cuentas financieras. La constitución de una reserva, en el caso f), es una operación contable y no una transacción financiera.</t>
  </si>
  <si>
    <t>En el caso a) el instrumento son las acciones y otras participaciones de capital en moneda legal, que son un activo para los hogares y un pasivo para las sociedades no financieras. En d) se trata de créditos comerciales en moneda extranjera que son pasivos del resto del mundo. Sin embargo, el resto del mundo no interviene en esta operación: se reducen los activos de las sociedades no financieras en este instrumento y aumentos los activos de las instituciones financieras. En el caso e) el instrumento son las cuentas por pagar en moneda extranjera y la operación implica reducir el pasivo de las sociedades no financieras y reducir el activo del exterior.</t>
  </si>
  <si>
    <t>Instituciones financieras</t>
  </si>
  <si>
    <t>Gobierno General</t>
  </si>
  <si>
    <t>Sociedades no financieras</t>
  </si>
  <si>
    <t xml:space="preserve">Hogares </t>
  </si>
  <si>
    <t>Exterior</t>
  </si>
  <si>
    <t>Total</t>
  </si>
  <si>
    <t>Préstamo neto (financiero)</t>
  </si>
  <si>
    <t>Préstamo neto (real)</t>
  </si>
  <si>
    <t>Discrepancia estadística (real menos financiero)</t>
  </si>
  <si>
    <t>Cuentas financieras: flujos</t>
  </si>
  <si>
    <t>(Millones de Pesos)</t>
  </si>
  <si>
    <t>ACTIVAS</t>
  </si>
  <si>
    <t>PASIVAS</t>
  </si>
  <si>
    <t>A1</t>
  </si>
  <si>
    <t>A2</t>
  </si>
  <si>
    <t>A3</t>
  </si>
  <si>
    <t>A4</t>
  </si>
  <si>
    <t>A5</t>
  </si>
  <si>
    <t>P1</t>
  </si>
  <si>
    <t>P2</t>
  </si>
  <si>
    <t>P3</t>
  </si>
  <si>
    <t>P4</t>
  </si>
  <si>
    <t>P5</t>
  </si>
  <si>
    <t>INTITUCIONES FINANCIERAS</t>
  </si>
  <si>
    <t>GOBIERNO GENERAL</t>
  </si>
  <si>
    <t>SOCIEDADES NO FINANCIERAS</t>
  </si>
  <si>
    <t>HOGARES</t>
  </si>
  <si>
    <t>EXTERIOR</t>
  </si>
  <si>
    <t>TOTAL</t>
  </si>
  <si>
    <t>OPERACIONES</t>
  </si>
  <si>
    <t>F.1</t>
  </si>
  <si>
    <t>Oro Monetario DEGs y  Pesos Andinos</t>
  </si>
  <si>
    <t>F.211 - F.221</t>
  </si>
  <si>
    <t>Dinero y Depósitos Monetarios M/Nal.</t>
  </si>
  <si>
    <t>F.212 - F.222</t>
  </si>
  <si>
    <t>Dinero y Depósitos Monetarios M/Ext</t>
  </si>
  <si>
    <t>Subtotal Dinero y Depósitos Monetarios</t>
  </si>
  <si>
    <t>F.291</t>
  </si>
  <si>
    <t>Depósitos de Ahorro M/Nal.</t>
  </si>
  <si>
    <t>F.292</t>
  </si>
  <si>
    <t>Cuentas de Ahorro UPAC</t>
  </si>
  <si>
    <t>F.293</t>
  </si>
  <si>
    <t>Depósitos de Ahorro en las Cooperativas y Fondos de Empleados</t>
  </si>
  <si>
    <t>F.294</t>
  </si>
  <si>
    <t>Depósitos no Monetarios M/Nal.</t>
  </si>
  <si>
    <t>F.295</t>
  </si>
  <si>
    <t>Depósitos no Monetarios M/Ext.</t>
  </si>
  <si>
    <t>Subtotal Otros Depósitos</t>
  </si>
  <si>
    <t>Total Dinero y Depósitos</t>
  </si>
  <si>
    <t>F.311</t>
  </si>
  <si>
    <t>Certificados de Depósito a Término M/Nal.</t>
  </si>
  <si>
    <t>F.312</t>
  </si>
  <si>
    <t>Certificados de Depósito a Término M/Ext.</t>
  </si>
  <si>
    <t>F.313</t>
  </si>
  <si>
    <t>Títulos a Corto Plazo M/Nal.</t>
  </si>
  <si>
    <t>F.314</t>
  </si>
  <si>
    <t>Títulos a Corto Plazo M/Ext.</t>
  </si>
  <si>
    <t>F.321</t>
  </si>
  <si>
    <t>Títulos a Largo Plazo M/Nal.</t>
  </si>
  <si>
    <t>F.322</t>
  </si>
  <si>
    <t>Títulos y Bonos a Largo Plazo M/Ext.</t>
  </si>
  <si>
    <t>Total Títulos</t>
  </si>
  <si>
    <t>F.411</t>
  </si>
  <si>
    <t>Préstamos a Corto Plazo M/Nal.</t>
  </si>
  <si>
    <t>F.412</t>
  </si>
  <si>
    <t>Préstamos a Corto Plazo M/Ext.</t>
  </si>
  <si>
    <t>F.421</t>
  </si>
  <si>
    <t>Préstamos a Largo Plazo M/Nal.</t>
  </si>
  <si>
    <t>F.422</t>
  </si>
  <si>
    <t>Préstamos a Largo Plazo M/Ext.</t>
  </si>
  <si>
    <t>Total Préstamos</t>
  </si>
  <si>
    <t>F.51</t>
  </si>
  <si>
    <t>Acciones y Otras Participaciones de Capital M/Nal.</t>
  </si>
  <si>
    <t>F.52</t>
  </si>
  <si>
    <t>Derechos de los Propietarios en las Cuasisociedades</t>
  </si>
  <si>
    <t>Total Acciones y Otras Participaciones de Capital</t>
  </si>
  <si>
    <t>F.611</t>
  </si>
  <si>
    <t xml:space="preserve">Participación Neta de los Hogares en las Reservas de Seguros de Vida </t>
  </si>
  <si>
    <t>F.612</t>
  </si>
  <si>
    <t>Participación Neta de los Hogares en Fondos de Pensiones y Cesantías</t>
  </si>
  <si>
    <t>F.621</t>
  </si>
  <si>
    <t>Pago Anticipado de Primas y Reservas e Indemnizaciones Pendientes de Liquidación M/Nal.</t>
  </si>
  <si>
    <t>F.622</t>
  </si>
  <si>
    <t>Pago Anticipado de Primas y Reservas e Indemnizaciones Pendientes de Liquidación M/Ext.</t>
  </si>
  <si>
    <t xml:space="preserve">Total Participaciones y Reservas de Seguros </t>
  </si>
  <si>
    <t>F.711</t>
  </si>
  <si>
    <t>Créditos Comerciales M/Nal.</t>
  </si>
  <si>
    <t>F.712</t>
  </si>
  <si>
    <t>Créditos Comerciales M/Ext.</t>
  </si>
  <si>
    <t>F.7911</t>
  </si>
  <si>
    <t>Otras Cuentas por Recibir y por pagar anticipadamente M/Nal.</t>
  </si>
  <si>
    <t>F.7912</t>
  </si>
  <si>
    <t>Otras Cuentas por Recibir y por pagar anticipadamente M/Ext.</t>
  </si>
  <si>
    <t>F.7921</t>
  </si>
  <si>
    <t>Otras Cuentas por Pagar M/Nal</t>
  </si>
  <si>
    <t>F.7922</t>
  </si>
  <si>
    <t>Otras Cuentas por Pagar M/Ext.</t>
  </si>
  <si>
    <t>Total Cuentas por Cobrar y Pagar</t>
  </si>
  <si>
    <t>TOTAL OPERACIONES FINANCIERAS</t>
  </si>
  <si>
    <t>Préstamo Neto (Fuente Financiera)</t>
  </si>
  <si>
    <t>Fuente: Banco de la República: http://www.banrep.gov.co/estad/ctasfinancieras/312_01.xls</t>
  </si>
  <si>
    <t>Cifras revisadas a junio de 2004.</t>
  </si>
  <si>
    <t>Cuentas económicas integradas de Colombia</t>
  </si>
  <si>
    <t>2001p</t>
  </si>
  <si>
    <t>Millones de pesos</t>
  </si>
  <si>
    <t>Empleos</t>
  </si>
  <si>
    <t>Recursos</t>
  </si>
  <si>
    <t>Cuentas</t>
  </si>
  <si>
    <t>Bienes y servicios (recursos)</t>
  </si>
  <si>
    <t>S.2</t>
  </si>
  <si>
    <t>S.1</t>
  </si>
  <si>
    <t>S.15</t>
  </si>
  <si>
    <t>S.14</t>
  </si>
  <si>
    <t>S.13</t>
  </si>
  <si>
    <t>S.12f</t>
  </si>
  <si>
    <t>S.12</t>
  </si>
  <si>
    <t>S.11</t>
  </si>
  <si>
    <t>Bienes y servicios   (usos)</t>
  </si>
  <si>
    <t>Resto del mundo</t>
  </si>
  <si>
    <t>Total economía</t>
  </si>
  <si>
    <t xml:space="preserve"> Gobierno</t>
  </si>
  <si>
    <t>Resto de instituciones</t>
  </si>
  <si>
    <t>SIFMI</t>
  </si>
  <si>
    <t>Sociedades financieras</t>
  </si>
  <si>
    <t>Código</t>
  </si>
  <si>
    <t>Transacciones</t>
  </si>
  <si>
    <t>ISFLSH</t>
  </si>
  <si>
    <t>I. Cuenta de producción /</t>
  </si>
  <si>
    <t>P7</t>
  </si>
  <si>
    <t>Importación de bienes y servicios</t>
  </si>
  <si>
    <t>I. Cuenta de producción/</t>
  </si>
  <si>
    <t>Cuenta de bienes y</t>
  </si>
  <si>
    <t>P6</t>
  </si>
  <si>
    <t>Exportación de bienes y servicios</t>
  </si>
  <si>
    <t xml:space="preserve">Cuenta de bienes y </t>
  </si>
  <si>
    <t>servicios con el exterior</t>
  </si>
  <si>
    <t>P.1</t>
  </si>
  <si>
    <t>Producción</t>
  </si>
  <si>
    <t>P.2</t>
  </si>
  <si>
    <t>D.21-D.31</t>
  </si>
  <si>
    <t>Impuestos menos subvenciones sobre los productos</t>
  </si>
  <si>
    <t>B.1b</t>
  </si>
  <si>
    <t>Valor agregado bruto / PIB</t>
  </si>
  <si>
    <t xml:space="preserve">II.1.1 Cuenta de </t>
  </si>
  <si>
    <t>B.11</t>
  </si>
  <si>
    <t>Balance externo de bienes y servicios</t>
  </si>
  <si>
    <t>generación del ingreso</t>
  </si>
  <si>
    <t xml:space="preserve">D.1 </t>
  </si>
  <si>
    <t>II.1.2 Cuenta de asignación</t>
  </si>
  <si>
    <t>D.2-D.3</t>
  </si>
  <si>
    <t>Impuestos menos subvenciones sobre la producción y las importaciones</t>
  </si>
  <si>
    <t>del ingreso primario</t>
  </si>
  <si>
    <t xml:space="preserve">  Impuestos menos subvenciones sobre los productos</t>
  </si>
  <si>
    <t>D.29-D.39</t>
  </si>
  <si>
    <t xml:space="preserve">  Otros impuestos menos subvenciones sobre la producción</t>
  </si>
  <si>
    <t>B.2b</t>
  </si>
  <si>
    <t>B.3b</t>
  </si>
  <si>
    <t>Ingreso mixto bruto</t>
  </si>
  <si>
    <t xml:space="preserve">II.1.2 Cuenta de asignación </t>
  </si>
  <si>
    <t>D.4</t>
  </si>
  <si>
    <t>Renta de la propiedad</t>
  </si>
  <si>
    <t>D.41</t>
  </si>
  <si>
    <t>Intereses</t>
  </si>
  <si>
    <t>D.42</t>
  </si>
  <si>
    <t>Ingreso distribuido de las sociedades</t>
  </si>
  <si>
    <t>D.421</t>
  </si>
  <si>
    <t xml:space="preserve">  Dividendos</t>
  </si>
  <si>
    <t>D.422</t>
  </si>
  <si>
    <t xml:space="preserve">  Retiro de la renta de las cuasisociedades</t>
  </si>
  <si>
    <t>D.43</t>
  </si>
  <si>
    <t>Reinversión de utilidades sociedades extranjeras</t>
  </si>
  <si>
    <t>D.44</t>
  </si>
  <si>
    <t>Renta de la propiedad atribuida a titulares de pólizas de seguros</t>
  </si>
  <si>
    <t>D.45</t>
  </si>
  <si>
    <t>Renta</t>
  </si>
  <si>
    <t>B.5b</t>
  </si>
  <si>
    <t>Saldo del ingreso primario</t>
  </si>
  <si>
    <t>II.2 Cuenta de distribución</t>
  </si>
  <si>
    <t xml:space="preserve">II.2 Cuenta de distribución </t>
  </si>
  <si>
    <t>D.5</t>
  </si>
  <si>
    <t>Impuestos corrientes sobre el ingreso, la riqueza, etc.</t>
  </si>
  <si>
    <t>secundaria del ingreso</t>
  </si>
  <si>
    <t>secundaria de ingreso</t>
  </si>
  <si>
    <t>D.61</t>
  </si>
  <si>
    <t>Contribuciones sociales</t>
  </si>
  <si>
    <t>D.611</t>
  </si>
  <si>
    <t xml:space="preserve"> Contribuciones sociales efectivas</t>
  </si>
  <si>
    <t>D.612</t>
  </si>
  <si>
    <t xml:space="preserve"> Contribuciones sociales imputadas</t>
  </si>
  <si>
    <t>D.62</t>
  </si>
  <si>
    <t>Prestaciones sociales diferentes a transferencias sociales en especie</t>
  </si>
  <si>
    <t>D.621</t>
  </si>
  <si>
    <t xml:space="preserve">  Prestaciones sociales en dinero</t>
  </si>
  <si>
    <t>D.623</t>
  </si>
  <si>
    <t xml:space="preserve">  Prestaciones sociales a empleados no basadas en fondos especiales</t>
  </si>
  <si>
    <t>D.624</t>
  </si>
  <si>
    <t xml:space="preserve">  Beneficios de asistencia social en dinero</t>
  </si>
  <si>
    <t>D.7</t>
  </si>
  <si>
    <t>Otras transferencias corrientes</t>
  </si>
  <si>
    <t>D.71</t>
  </si>
  <si>
    <t>Primas netas seguros no vida</t>
  </si>
  <si>
    <t>D.72</t>
  </si>
  <si>
    <t>Indemnización seguros no vida</t>
  </si>
  <si>
    <t>D.73</t>
  </si>
  <si>
    <t>Transferencias corrientes dentro del gobierno</t>
  </si>
  <si>
    <t>D.74</t>
  </si>
  <si>
    <t>Cooperación internacional corriente</t>
  </si>
  <si>
    <t>D.75</t>
  </si>
  <si>
    <t>Transferencias corrientes diversas</t>
  </si>
  <si>
    <t>B.6b</t>
  </si>
  <si>
    <t>Ingreso disponible bruto</t>
  </si>
  <si>
    <t>II.3 Cuenta de redistribución</t>
  </si>
  <si>
    <t xml:space="preserve">II.3 Cuenta de redistribución </t>
  </si>
  <si>
    <t>D.63</t>
  </si>
  <si>
    <t>Transferencias corrientes en especie</t>
  </si>
  <si>
    <t>del ingreso en especie</t>
  </si>
  <si>
    <t>D.631</t>
  </si>
  <si>
    <t xml:space="preserve">  Prestaciones sociales en especie</t>
  </si>
  <si>
    <t>D.632</t>
  </si>
  <si>
    <t xml:space="preserve">  Transferencias de servicios individualizables de no mercado</t>
  </si>
  <si>
    <t>B.7b</t>
  </si>
  <si>
    <t>Ingreso disponible ajustado bruto</t>
  </si>
  <si>
    <t>II.4 Cuenta de utilización</t>
  </si>
  <si>
    <t xml:space="preserve">II.4 Cuenta de utilización </t>
  </si>
  <si>
    <t>del ingreso</t>
  </si>
  <si>
    <t>P.4</t>
  </si>
  <si>
    <t>Consumo final efectivo</t>
  </si>
  <si>
    <t>P.3</t>
  </si>
  <si>
    <t>Gastos de consumo final</t>
  </si>
  <si>
    <t>D.8</t>
  </si>
  <si>
    <t>Ajuste por el cambio neto de hogares en fondos de pensiones</t>
  </si>
  <si>
    <t>B.8b</t>
  </si>
  <si>
    <t>Ahorro bruto</t>
  </si>
  <si>
    <t>B.12</t>
  </si>
  <si>
    <t>Balance de la cuenta corriente externa</t>
  </si>
  <si>
    <t>III.1 Cuenta de capital</t>
  </si>
  <si>
    <t>P.51</t>
  </si>
  <si>
    <t>Formación bruta de capital fijo</t>
  </si>
  <si>
    <t>P.52</t>
  </si>
  <si>
    <t>Variación de existencias</t>
  </si>
  <si>
    <t>P.53</t>
  </si>
  <si>
    <t>Adquisición menos disposición de bienes valiosos</t>
  </si>
  <si>
    <t>K2</t>
  </si>
  <si>
    <t>Adquisición menos disposición de bienes no producidos</t>
  </si>
  <si>
    <t xml:space="preserve">D.9 </t>
  </si>
  <si>
    <t>Transferencias de capital recibidas</t>
  </si>
  <si>
    <t>Transferencias de capital pagadas</t>
  </si>
  <si>
    <t>B.10.1</t>
  </si>
  <si>
    <t>Cambios en el valor neto debido al ahorro y a transferencias de capital</t>
  </si>
  <si>
    <t>B.9</t>
  </si>
  <si>
    <t>Préstamo neto real (+) o endeudamiento neto real (-)</t>
  </si>
  <si>
    <t>FUENTE: DANE</t>
  </si>
  <si>
    <t>p: Provisional</t>
  </si>
  <si>
    <t xml:space="preserve">préstamo calculado por base real y por base financiera para cada sector institucional. </t>
  </si>
  <si>
    <t>Volver al ejercicio 14.3</t>
  </si>
  <si>
    <t xml:space="preserve">http://www.banrep.gov.co/estad/dsbb/ctasfinan4.htm. </t>
  </si>
  <si>
    <t xml:space="preserve"> del  sector de instituciones financieras en préstamos de corto plazo en moneda nacional en el cuadro titulado “Cuenta Financiera No Consolidada” para 2001. ¿Qué representa esta valor? Identifique ahora la misma partida en el cuadro titulado “Cuenta Financiera Consolidada” para el mismo año. ¿Qué representa este valor? ¿Qué quiere decir el hecho de que en esta última el valor es positivo, mientras que en la anterior era negativo? Vaya ahora a la Matriz de operaciones financieras de ese instrumento y encuentre el dato que corresponde a la cuenta financiera no consolidada que ya había identificado. Calcule ahora con la información relevante de esta matriz el dato correspondiente consolidado. Cerciórese que es el mismo que ya había identificado en el cuadro correspondiente.</t>
  </si>
  <si>
    <t>Identifique el flujo neto de transacciones pasivas</t>
  </si>
  <si>
    <t xml:space="preserve">a) Aumenta la base.
b) No cambia la base porque la disminución en el activo (reservas) se compensa con un aumento igual en los activos del Banco con el gobierno.
c) Aumenta la base: se amplía el crédito bruto a los bancos, y aumentan las reservas de los bancos (que forman parte de la base).
d) No ocurre ninguna transacción, pero podría haberla posteriormente si los bancos transfieren parte de sus reservas a dichos títulos. En este caso disminuye la base. Nótese, sin embargo, que no cambiarían los medios de pago.
e) La base no cambia pues no hay ninguna transacción con el Banco de la República (a menos que éste intervenga en el mercado cambiario vendiendo reservas para compensar las que han sido utilizadas). 
f) La base se reduce al disminuir las reservas de los bancos en el Banco de la República.
</t>
  </si>
  <si>
    <t xml:space="preserve">Con la siguiente información deduzca el multiplicador de los medios de pago, el coeficiente de reservas y el coeficiente de efectivo a depósitos (datos en millones de pesos, corresponden al 26 de diciembre de 2003 según http://www.banrep.gov.co/estad/dsbb/sfin_001.xls): 
</t>
  </si>
  <si>
    <t>Medios de pago:  24,918.3</t>
  </si>
  <si>
    <t xml:space="preserve"> Base monetaria:  16,441.5</t>
  </si>
  <si>
    <t xml:space="preserve"> Efectivo: 11,952.6</t>
  </si>
  <si>
    <t>Confirme que puede deducir el mismo valor del multiplicador a partir de los coeficientes de reservas y efectivo a depósitos.</t>
  </si>
  <si>
    <t>Medios de pago</t>
  </si>
  <si>
    <t>M</t>
  </si>
  <si>
    <t>Base monetaria</t>
  </si>
  <si>
    <t>B</t>
  </si>
  <si>
    <t>Efectivo</t>
  </si>
  <si>
    <t>E</t>
  </si>
  <si>
    <t>Depósitos</t>
  </si>
  <si>
    <t>D=M-E</t>
  </si>
  <si>
    <t>Reservas</t>
  </si>
  <si>
    <t>R=B-E</t>
  </si>
  <si>
    <t>m</t>
  </si>
  <si>
    <t>M/B</t>
  </si>
  <si>
    <t xml:space="preserve">e </t>
  </si>
  <si>
    <t>E/D</t>
  </si>
  <si>
    <t xml:space="preserve">r </t>
  </si>
  <si>
    <t>R/D</t>
  </si>
  <si>
    <t>(e+1)/(e+r)</t>
  </si>
  <si>
    <t xml:space="preserve"> Indique cuáles de las siguientes transacciones del Banco de la República implican una variación de la base monetaria. Señale si se trata de un aumento o una disminución.
</t>
  </si>
  <si>
    <t>Se parte de definir</t>
  </si>
  <si>
    <t xml:space="preserve">y se expresa </t>
  </si>
  <si>
    <t xml:space="preserve"> en términos de </t>
  </si>
  <si>
    <t xml:space="preserve"> y un coeficiente,</t>
  </si>
  <si>
    <t>de donde el multiplicador de los medios de pago en términos de los depósitos es</t>
  </si>
  <si>
    <t xml:space="preserve">Esto simplemente quiere decir que los medios de pago son mayores en una proporción </t>
  </si>
  <si>
    <t>De igual forma, se deduce que</t>
  </si>
  <si>
    <t>Lo que debe interpretarse también como una relación algebraica y no como una explicación del origen de la expansión monetaria.</t>
  </si>
  <si>
    <t xml:space="preserve">que los depósitos. No sería correcta la interpretación de que cada peso de depósitos genera una </t>
  </si>
  <si>
    <t xml:space="preserve">expansión adicional por un valor de </t>
  </si>
  <si>
    <t>Ir a respuesta 14.10</t>
  </si>
  <si>
    <t>Ir a respuesta 14.11</t>
  </si>
  <si>
    <t>Ir a respuesta 14.12</t>
  </si>
  <si>
    <t>Respuestas</t>
  </si>
  <si>
    <t>14.1*</t>
  </si>
  <si>
    <t>14.2*</t>
  </si>
  <si>
    <t>14.3*</t>
  </si>
  <si>
    <t>14.5*</t>
  </si>
  <si>
    <t>14.7*</t>
  </si>
  <si>
    <t>14.8*</t>
  </si>
  <si>
    <t>14.12*</t>
  </si>
  <si>
    <r>
      <t>ISFLSH</t>
    </r>
    <r>
      <rPr>
        <sz val="9"/>
        <rFont val="Times New Roman"/>
        <family val="1"/>
      </rPr>
      <t>a</t>
    </r>
  </si>
  <si>
    <t>Señale qué instrumento financiero y qué agentes institucionales están involucrados en los casos del punto anterior que afectan las cuentas financieras.</t>
  </si>
  <si>
    <r>
      <t xml:space="preserve">a) adquiere reservas internacionales que paga en efectivo;
b) entrega reservas internacionales al gobierno nacional a cambio de títulos de deuda pública; 
c) otorga redescuentos a los bancos comerciales contra documentos representativos de los créditos que éstos han otorgado ya;
d) anuncia que las inversiones obligatorias de los bancos en títulos que había emitido el mismo Banco de la República serán aceptables como parte del encaje;
e) los importadores solicitan la cancelación de obligaciones con sus proveedores en el exterior a través de los bancos comerciales, quienes adquieren para el efecto las divisas en el mercado cambiario y cargan el valor a las cuentas corrientes de sus clientes;
f) devuelve a los bancos comerciales títulos </t>
    </r>
    <r>
      <rPr>
        <b/>
        <i/>
        <sz val="10"/>
        <rFont val="Times New Roman"/>
        <family val="1"/>
      </rPr>
      <t>repos</t>
    </r>
    <r>
      <rPr>
        <b/>
        <sz val="10"/>
        <rFont val="Times New Roman"/>
        <family val="1"/>
      </rPr>
      <t>, y carga como contrapartida las cuentas  de los bancos en el propio Banco de la República.</t>
    </r>
  </si>
  <si>
    <t>Puesto que los bancos y el público tratan de mantener unos coeficientes dados de reservas a depósitos y efectivo a depósitos, se sigue que la base tiene que estar compuesta entre efectivo y reservas en unas proporciones también dadas para que tanto los bancos como el público estén en equilibrio:</t>
  </si>
  <si>
    <t>dividiendo cada lado de esta expresión por sí mismo</t>
  </si>
  <si>
    <t xml:space="preserve">El primer término de la derecha representa la proporción de la base que debe estar en efectivo, y el segundo la parte que debe estar en reservas. Cuando la base aumenta, ambos componentes deben aumentar en esas mismas proporciones del aumento inicial. Si el Banco de la república ha adquirido los títulos pagándolos en su totalidad con efectivo, esta condición no se cumple inicialmente, por lo cual los bancos y el público cambiarán sus depósitos y reservas, pasando una proporción </t>
  </si>
  <si>
    <t>del aumento inicial del efectivo a reservas bancarias, hasta que rija nuevamente la condición de equilibrio.</t>
  </si>
  <si>
    <r>
      <t xml:space="preserve">puede obtenerse la siguiente ecuación en variaciones porcentuales (donde la </t>
    </r>
    <r>
      <rPr>
        <i/>
        <sz val="10"/>
        <rFont val="Times New Roman"/>
        <family val="1"/>
      </rPr>
      <t>r</t>
    </r>
    <r>
      <rPr>
        <sz val="10"/>
        <rFont val="Times New Roman"/>
        <family val="1"/>
      </rPr>
      <t xml:space="preserve"> antes de cada variable representa variación porcentual; </t>
    </r>
    <r>
      <rPr>
        <i/>
        <sz val="10"/>
        <rFont val="Times New Roman"/>
        <family val="1"/>
      </rPr>
      <t xml:space="preserve">véase  </t>
    </r>
    <r>
      <rPr>
        <sz val="10"/>
        <rFont val="Times New Roman"/>
        <family val="1"/>
      </rPr>
      <t>nuevamente el Apéndice del Capítulo 7):</t>
    </r>
  </si>
  <si>
    <r>
      <t>Si el coeficiente de efectivo a depósitos en cuenta corriente (</t>
    </r>
    <r>
      <rPr>
        <b/>
        <i/>
        <sz val="10"/>
        <rFont val="Times New Roman"/>
        <family val="1"/>
      </rPr>
      <t>e</t>
    </r>
    <r>
      <rPr>
        <b/>
        <sz val="10"/>
        <rFont val="Times New Roman"/>
        <family val="1"/>
      </rPr>
      <t>) permaneciera constante y el coeficiente de reservas del todo el sistema financiero (</t>
    </r>
    <r>
      <rPr>
        <b/>
        <i/>
        <sz val="10"/>
        <rFont val="Times New Roman"/>
        <family val="1"/>
      </rPr>
      <t>r</t>
    </r>
    <r>
      <rPr>
        <b/>
        <sz val="10"/>
        <rFont val="Times New Roman"/>
        <family val="1"/>
      </rPr>
      <t xml:space="preserve">) también quedara constante, no pasaría nada con los medios de pago ni el multiplicador. Pero estos supuestos no son muy posibles. El coeficiente </t>
    </r>
    <r>
      <rPr>
        <b/>
        <i/>
        <sz val="10"/>
        <rFont val="Times New Roman"/>
        <family val="1"/>
      </rPr>
      <t>e</t>
    </r>
    <r>
      <rPr>
        <b/>
        <sz val="10"/>
        <rFont val="Times New Roman"/>
        <family val="1"/>
      </rPr>
      <t xml:space="preserve"> debería subir porque el público ahora tiene más depósitos totales (aunque tenga los mismos en cuenta corriente). Y </t>
    </r>
    <r>
      <rPr>
        <b/>
        <i/>
        <sz val="10"/>
        <rFont val="Times New Roman"/>
        <family val="1"/>
      </rPr>
      <t xml:space="preserve">r </t>
    </r>
    <r>
      <rPr>
        <b/>
        <sz val="10"/>
        <rFont val="Times New Roman"/>
        <family val="1"/>
      </rPr>
      <t xml:space="preserve">también debería subir porque el conjunto del sistema financiero tiene más reservas como proporción de los depósitos en cuenta corriente de los bancos. Ambas cosas implican que el multiplicador debe bajar (cerciórese de que entiende matemáticamente porqué es así). Por consiguiente los medios de pago deben bajar. Visto de otra forma: si la oferta de base monetaria está fija, y las CAVs usan una parte mayor de ella, entonces los bancos comerciales tendrán menos base disponible para crear depósitos. </t>
    </r>
  </si>
  <si>
    <r>
      <t xml:space="preserve">Asociación Bancaria de Colombia, </t>
    </r>
    <r>
      <rPr>
        <i/>
        <sz val="10"/>
        <rFont val="Times New Roman"/>
        <family val="1"/>
      </rPr>
      <t xml:space="preserve">Series Estadísticas del Sistema Financiero Colombiano, </t>
    </r>
    <r>
      <rPr>
        <sz val="10"/>
        <rFont val="Times New Roman"/>
        <family val="1"/>
      </rPr>
      <t>julio de 1990, 4</t>
    </r>
    <r>
      <rPr>
        <i/>
        <sz val="10"/>
        <rFont val="Times New Roman"/>
        <family val="1"/>
      </rPr>
      <t xml:space="preserve"> </t>
    </r>
    <r>
      <rPr>
        <sz val="10"/>
        <rFont val="Times New Roman"/>
        <family val="1"/>
      </rPr>
      <t xml:space="preserve">vols. Contiene series anuales de los balances de los bancos {1924-1989), las corporaciones financieras (1965-1989), las corporaciones de ahorro y vivienda (1972-1989) y los almacenes generales de depósito (1978-1989). </t>
    </r>
  </si>
  <si>
    <t>Banco de la República, “Cuentas Financieras de Colombia 1970-1988”, documento no publicado, 1992. Contiene los resultados de las cuentas preparadas con la metodología del SCN68.</t>
  </si>
  <si>
    <t xml:space="preserve">Banco de la República, “Cuentas Financieras de la Economía Colombiana 1990-2001”, documento no publicado, 2003. Una introducción a la metodología del SCN93 y a los resultados de las cuentas. Las series completas de las </t>
  </si>
  <si>
    <t xml:space="preserve">cuentas desde 1990 pueden consultarse en línea en: </t>
  </si>
  <si>
    <t xml:space="preserve">Banco de la República, Reporte de Estabilidad Financiera, semestral desde 2002. Estos reportes hacen un seguimiento de indicadores diseñados para detectar posibles vulnerabilidades del sistema financiero. Incluye indicadores de endeudamiento, rentabilidad y liquidez del sector real; indicadores de endeudamiento y capacidad de pago de los hogares; indicadores de endeudamiento y calidad de la deuda del sector público no financiero; e indicadores de exposición y concentración de la  </t>
  </si>
  <si>
    <t>cartera, rentabilidad, solvencia y apalancamiento del sistema financiero, entre otros. Puede consultarse en línea:</t>
  </si>
  <si>
    <r>
      <t xml:space="preserve">Currie, Lauchlin, </t>
    </r>
    <r>
      <rPr>
        <i/>
        <sz val="10"/>
        <rFont val="Times New Roman"/>
        <family val="1"/>
      </rPr>
      <t xml:space="preserve">Moneda en Colombia, comportamiento y control, </t>
    </r>
    <r>
      <rPr>
        <sz val="10"/>
        <rFont val="Times New Roman"/>
        <family val="1"/>
      </rPr>
      <t xml:space="preserve">Fondo Cultural Cafetero, 1983. En especial el Capítulo VIII es de gran ayuda para entender qué es lo esencial y qué lo superfluo en las estadísticas monetarias. </t>
    </r>
  </si>
  <si>
    <r>
      <t xml:space="preserve">Banco de la República, </t>
    </r>
    <r>
      <rPr>
        <i/>
        <sz val="10"/>
        <rFont val="Times New Roman"/>
        <family val="1"/>
      </rPr>
      <t>Revista del Banco de la República</t>
    </r>
    <r>
      <rPr>
        <sz val="10"/>
        <rFont val="Times New Roman"/>
        <family val="1"/>
      </rPr>
      <t xml:space="preserve">, mensual. Es la fuente más completa y consistente de estadísticas </t>
    </r>
  </si>
  <si>
    <t xml:space="preserve">monetarias y financieras. Puede consultarse en línea en: </t>
  </si>
  <si>
    <t xml:space="preserve">También vale la pena </t>
  </si>
  <si>
    <t xml:space="preserve">familiarizarse con otras bases de datos que aparecen en: </t>
  </si>
  <si>
    <t>http://www.banrep.org/economia/estad4.htm</t>
  </si>
  <si>
    <r>
      <t xml:space="preserve">Federación Nacional de Cafeteros de Colombia, </t>
    </r>
    <r>
      <rPr>
        <i/>
        <sz val="10"/>
        <rFont val="Times New Roman"/>
        <family val="1"/>
      </rPr>
      <t xml:space="preserve">Medios de pago y base monetaria en Colombia, </t>
    </r>
    <r>
      <rPr>
        <sz val="10"/>
        <rFont val="Times New Roman"/>
        <family val="1"/>
      </rPr>
      <t xml:space="preserve">Fondo Cultural Cafetero, 1980. Recopila y analiza la evolución de las series de base monetaria y medios de pago desde 1923 basta 1979. </t>
    </r>
  </si>
  <si>
    <r>
      <t xml:space="preserve">Libreros, Marión P. de, Vinasco, Adolfo y Riveros, Jorge Enrique, “Metodología de las cuentas financieras en Colombia”, en </t>
    </r>
    <r>
      <rPr>
        <i/>
        <sz val="10"/>
        <rFont val="Times New Roman"/>
        <family val="1"/>
      </rPr>
      <t xml:space="preserve">Revista del Banco de la República, </t>
    </r>
    <r>
      <rPr>
        <sz val="10"/>
        <rFont val="Times New Roman"/>
        <family val="1"/>
      </rPr>
      <t xml:space="preserve">enero de 1981, o en </t>
    </r>
    <r>
      <rPr>
        <i/>
        <sz val="10"/>
        <rFont val="Times New Roman"/>
        <family val="1"/>
      </rPr>
      <t>Ensayos sobre Política Económica</t>
    </r>
    <r>
      <rPr>
        <sz val="10"/>
        <rFont val="Times New Roman"/>
        <family val="1"/>
      </rPr>
      <t>, No. 1, Banco de la República, marzo de 1982.</t>
    </r>
  </si>
  <si>
    <t>http://www.banrep.gov.co/estad/dsbb/ctasfinan4.htm</t>
  </si>
  <si>
    <t>http://www.banrep.org/docum/revista4.htm</t>
  </si>
  <si>
    <t xml:space="preserve">Vaya a la página electrónica del Banco de la República donde se encuentran las cuentas financieras: http://www.banrep.gov.co/estad/dsbb/ctasfinan4.htm . </t>
  </si>
  <si>
    <r>
      <t xml:space="preserve">Vaya a la siguiente página electrónica de la </t>
    </r>
    <r>
      <rPr>
        <b/>
        <i/>
        <sz val="10"/>
        <rFont val="Times New Roman"/>
        <family val="1"/>
      </rPr>
      <t xml:space="preserve">Revista del Banco de la República: </t>
    </r>
  </si>
  <si>
    <r>
      <t xml:space="preserve">m </t>
    </r>
    <r>
      <rPr>
        <b/>
        <sz val="10"/>
        <rFont val="Times New Roman"/>
        <family val="1"/>
      </rPr>
      <t>(chequeo)</t>
    </r>
  </si>
  <si>
    <r>
      <t>Chequeo</t>
    </r>
    <r>
      <rPr>
        <b/>
        <i/>
        <sz val="9"/>
        <rFont val="Times New Roman"/>
        <family val="1"/>
      </rPr>
      <t xml:space="preserve"> rM=rm+rB+rm*rB</t>
    </r>
  </si>
  <si>
    <t>Anexos</t>
  </si>
  <si>
    <t>Cuadro 14.A.1:</t>
  </si>
  <si>
    <t>Cuadro 14.A.2:</t>
  </si>
  <si>
    <t>Cuadro 14.A.3:</t>
  </si>
  <si>
    <t>Cuadro 14.A.4:</t>
  </si>
  <si>
    <t>(Miles de millones de pesos)</t>
  </si>
  <si>
    <t>Fin de:</t>
  </si>
  <si>
    <t>Activos del Banco de la República 2/</t>
  </si>
  <si>
    <t>Obligac.</t>
  </si>
  <si>
    <t>Patrimonio</t>
  </si>
  <si>
    <t>Crédito  interno  neto</t>
  </si>
  <si>
    <t>Otros activos</t>
  </si>
  <si>
    <t>externas de</t>
  </si>
  <si>
    <t xml:space="preserve"> 7/</t>
  </si>
  <si>
    <t>internacionales</t>
  </si>
  <si>
    <t>Tesorería</t>
  </si>
  <si>
    <t xml:space="preserve">Resto </t>
  </si>
  <si>
    <t>Bancos</t>
  </si>
  <si>
    <t>Otros</t>
  </si>
  <si>
    <t>Sector privado</t>
  </si>
  <si>
    <t xml:space="preserve">netos sin </t>
  </si>
  <si>
    <t>largo plazo</t>
  </si>
  <si>
    <t>de caja</t>
  </si>
  <si>
    <t>sector público</t>
  </si>
  <si>
    <t>comerciales</t>
  </si>
  <si>
    <t>intermediarios</t>
  </si>
  <si>
    <t>Crédito</t>
  </si>
  <si>
    <t>Pasivos</t>
  </si>
  <si>
    <t>clasificar</t>
  </si>
  <si>
    <t/>
  </si>
  <si>
    <t>(netas)</t>
  </si>
  <si>
    <t>financieros</t>
  </si>
  <si>
    <t>bruto</t>
  </si>
  <si>
    <t>5/</t>
  </si>
  <si>
    <t>6/</t>
  </si>
  <si>
    <t xml:space="preserve"> 3/</t>
  </si>
  <si>
    <t>4/</t>
  </si>
  <si>
    <t>(b)</t>
  </si>
  <si>
    <t>(c)</t>
  </si>
  <si>
    <t>(d)</t>
  </si>
  <si>
    <t>(e)</t>
  </si>
  <si>
    <t>(f)</t>
  </si>
  <si>
    <t xml:space="preserve">(g) </t>
  </si>
  <si>
    <t>(h)</t>
  </si>
  <si>
    <t>(i)</t>
  </si>
  <si>
    <t>(j)</t>
  </si>
  <si>
    <t>(k)</t>
  </si>
  <si>
    <t>Dic.</t>
  </si>
  <si>
    <t>Anexo - Cuadro 14.A.1</t>
  </si>
  <si>
    <t>Anexo - Cuadro 14.A.3</t>
  </si>
  <si>
    <t>Origen de la base monetaria 1/</t>
  </si>
  <si>
    <t xml:space="preserve">(Miles de millones de pesos)  </t>
  </si>
  <si>
    <t>Reserva para encaje</t>
  </si>
  <si>
    <t>Especies</t>
  </si>
  <si>
    <t>Depósitos de</t>
  </si>
  <si>
    <t>Depósitos del</t>
  </si>
  <si>
    <t>monetarias</t>
  </si>
  <si>
    <t>particulares en</t>
  </si>
  <si>
    <t>en caja del</t>
  </si>
  <si>
    <t>sistema financiero</t>
  </si>
  <si>
    <t>fuera del sistema</t>
  </si>
  <si>
    <t>Banco de la</t>
  </si>
  <si>
    <t xml:space="preserve"> sistema</t>
  </si>
  <si>
    <t>en Banco de la</t>
  </si>
  <si>
    <t>financiero</t>
  </si>
  <si>
    <t>República</t>
  </si>
  <si>
    <r>
      <t xml:space="preserve">Base monetaria </t>
    </r>
    <r>
      <rPr>
        <b/>
        <sz val="8"/>
        <rFont val="Times New Roman"/>
        <family val="1"/>
      </rPr>
      <t>(*)</t>
    </r>
  </si>
  <si>
    <t xml:space="preserve">(Miles de millones de pesos) </t>
  </si>
  <si>
    <t xml:space="preserve"> Efectivo</t>
  </si>
  <si>
    <t>Billetes del</t>
  </si>
  <si>
    <t>Monedas</t>
  </si>
  <si>
    <t>Caja del</t>
  </si>
  <si>
    <t>Moneda en</t>
  </si>
  <si>
    <t>en cuenta</t>
  </si>
  <si>
    <t>de cobre</t>
  </si>
  <si>
    <t>Sistema</t>
  </si>
  <si>
    <t>caja</t>
  </si>
  <si>
    <t>particulares</t>
  </si>
  <si>
    <t>corriente</t>
  </si>
  <si>
    <t>y níquel</t>
  </si>
  <si>
    <t>en Banco</t>
  </si>
  <si>
    <t>del</t>
  </si>
  <si>
    <t>en circulación</t>
  </si>
  <si>
    <t>emitidas</t>
  </si>
  <si>
    <t>de la</t>
  </si>
  <si>
    <t>sistema</t>
  </si>
  <si>
    <t>bancario</t>
  </si>
  <si>
    <t xml:space="preserve"> (b)</t>
  </si>
  <si>
    <t>(g)</t>
  </si>
  <si>
    <r>
      <t xml:space="preserve">Medios de pago (M1) </t>
    </r>
    <r>
      <rPr>
        <b/>
        <sz val="8"/>
        <rFont val="Times New Roman"/>
        <family val="1"/>
      </rPr>
      <t>(*)</t>
    </r>
  </si>
  <si>
    <t>Anexo - Cuadro 14.A.2</t>
  </si>
  <si>
    <t>e =</t>
  </si>
  <si>
    <t>Efectivo (E)</t>
  </si>
  <si>
    <t>r =</t>
  </si>
  <si>
    <t xml:space="preserve">Reservas (R) </t>
  </si>
  <si>
    <t>Multiplicador</t>
  </si>
  <si>
    <t>Depósitos en</t>
  </si>
  <si>
    <t>m =</t>
  </si>
  <si>
    <t>e+1</t>
  </si>
  <si>
    <t>Cta. Cte. (D)</t>
  </si>
  <si>
    <t>e+r</t>
  </si>
  <si>
    <t>Anexo - Cuadro 14.A.4</t>
  </si>
  <si>
    <r>
      <t>Multiplicador monetario</t>
    </r>
    <r>
      <rPr>
        <b/>
        <sz val="8"/>
        <rFont val="Times New Roman"/>
        <family val="1"/>
      </rPr>
      <t xml:space="preserve"> (*)</t>
    </r>
  </si>
  <si>
    <t>Origen de la base monetaria</t>
  </si>
  <si>
    <t>Multiplicador monetario</t>
  </si>
  <si>
    <r>
      <t xml:space="preserve">Fuente: Banco de la República en:  </t>
    </r>
    <r>
      <rPr>
        <u val="single"/>
        <sz val="10"/>
        <rFont val="Times New Roman"/>
        <family val="1"/>
      </rPr>
      <t>http://www.banrep.org/economia/Revista_banco/archivos/ver_act_sem/Seccion01nueva.xls</t>
    </r>
  </si>
  <si>
    <t>Bibliografía y fuentes estadísticas (con hipervínculos)</t>
  </si>
  <si>
    <t>Bibliografía y fuentes estadísticas</t>
  </si>
  <si>
    <t>Volver a ejercicios</t>
  </si>
  <si>
    <t xml:space="preserve">A partir de los  Cuadros 10.1 y 4.1 deduzca cuál es la discrepancia estadística entre el </t>
  </si>
  <si>
    <t>WEB</t>
  </si>
  <si>
    <t>Señale en cuáles de las transacciones del punto 14.5 se requiere una recomposición posterior de la base para mantener los coeficientes deseados de efectivo a depósitos y reservas a depósitos. Explique el proceso por medio del cual se lleva a cabo esta recomposición.</t>
  </si>
  <si>
    <r>
      <t>14.6</t>
    </r>
    <r>
      <rPr>
        <b/>
        <vertAlign val="superscript"/>
        <sz val="10"/>
        <rFont val="Times New Roman"/>
        <family val="1"/>
      </rPr>
      <t>WEB</t>
    </r>
  </si>
  <si>
    <r>
      <t>14.10</t>
    </r>
    <r>
      <rPr>
        <b/>
        <vertAlign val="superscript"/>
        <sz val="10"/>
        <rFont val="Times New Roman"/>
        <family val="1"/>
      </rPr>
      <t>WEB</t>
    </r>
  </si>
  <si>
    <r>
      <t>14.11</t>
    </r>
    <r>
      <rPr>
        <b/>
        <vertAlign val="superscript"/>
        <sz val="10"/>
        <rFont val="Times New Roman"/>
        <family val="1"/>
      </rPr>
      <t>WEB</t>
    </r>
  </si>
  <si>
    <t>Cuadro 14.1 (para el ejercicio 14.3)</t>
  </si>
  <si>
    <t>Cuadro 10.1 (para el ejercicio 14.3)</t>
  </si>
  <si>
    <t>http://www.banrep.gov.co/publicaciones/pub_es_fin.htm</t>
  </si>
  <si>
    <r>
      <t xml:space="preserve">Naciones Unidas. La metodología de las cuentas financieras según el SCN93 de las Naciones Unidas se encuentra en </t>
    </r>
    <r>
      <rPr>
        <b/>
        <u val="single"/>
        <sz val="10"/>
        <color indexed="12"/>
        <rFont val="Times New Roman"/>
        <family val="1"/>
      </rPr>
      <t>http://unstats.un.org/unsd/sna1993/toctop.asp?L1=11.</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</si>
</sst>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0.0_P_);\(#,##0.0\)_P"/>
    <numFmt numFmtId="168" formatCode="#,##0.0_P_t_);\(#,##0.0\)_P_t"/>
    <numFmt numFmtId="169" formatCode="#,##0.0_P_t_s_P_);\(#,##0.0\)_P_t_s_P"/>
    <numFmt numFmtId="170" formatCode="#,##0.000_P_t_a_P_t_);\(#,##0.000\)_P_t_a_P_t"/>
    <numFmt numFmtId="171" formatCode="&quot;$&quot;\ #,##0;&quot;$&quot;\ \-#,##0"/>
    <numFmt numFmtId="172" formatCode="&quot;$&quot;\ #,##0;[Red]&quot;$&quot;\ \-#,##0"/>
    <numFmt numFmtId="173" formatCode="&quot;$&quot;\ #,##0.00;&quot;$&quot;\ \-#,##0.00"/>
    <numFmt numFmtId="174" formatCode="&quot;$&quot;\ #,##0.00;[Red]&quot;$&quot;\ \-#,##0.00"/>
    <numFmt numFmtId="175" formatCode="_ &quot;$&quot;\ * #,##0_ ;_ &quot;$&quot;\ * \-#,##0_ ;_ &quot;$&quot;\ * &quot;-&quot;_ ;_ @_ "/>
    <numFmt numFmtId="176" formatCode="_ * #,##0_ ;_ * \-#,##0_ ;_ * &quot;-&quot;_ ;_ @_ "/>
    <numFmt numFmtId="177" formatCode="_ &quot;$&quot;\ * #,##0.00_ ;_ &quot;$&quot;\ * \-#,##0.00_ ;_ &quot;$&quot;\ * &quot;-&quot;??_ ;_ @_ "/>
    <numFmt numFmtId="178" formatCode="_ * #,##0.00_ ;_ * \-#,##0.00_ ;_ * &quot;-&quot;??_ ;_ @_ "/>
    <numFmt numFmtId="179" formatCode="&quot;Yes&quot;;&quot;Yes&quot;;&quot;No&quot;"/>
    <numFmt numFmtId="180" formatCode="&quot;True&quot;;&quot;True&quot;;&quot;False&quot;"/>
    <numFmt numFmtId="181" formatCode="&quot;On&quot;;&quot;On&quot;;&quot;Off&quot;"/>
    <numFmt numFmtId="182" formatCode="0.0"/>
    <numFmt numFmtId="183" formatCode="_(* #,##0.000_);_(* \(#,##0.000\);_(* &quot;-&quot;??_);_(@_)"/>
    <numFmt numFmtId="184" formatCode="_(* #,##0.0_);_(* \(#,##0.0\);_(* &quot;-&quot;??_);_(@_)"/>
    <numFmt numFmtId="185" formatCode="_(* #,##0.0000_);_(* \(#,##0.0000\);_(* &quot;-&quot;??_);_(@_)"/>
    <numFmt numFmtId="186" formatCode="0.00000000"/>
    <numFmt numFmtId="187" formatCode="0.0000000"/>
    <numFmt numFmtId="188" formatCode="0.000000"/>
    <numFmt numFmtId="189" formatCode="0.00000"/>
    <numFmt numFmtId="190" formatCode="0.0000"/>
    <numFmt numFmtId="191" formatCode="0.000000000"/>
    <numFmt numFmtId="192" formatCode="_ * #,##0.0000_ ;_ * \-#,##0.0000_ ;_ * &quot;-&quot;??_ ;_ @_ "/>
    <numFmt numFmtId="193" formatCode="_ * #,##0.0000_ ;_ * \-#,##0.0000_ ;_ * &quot;-&quot;????_ ;_ @_ "/>
    <numFmt numFmtId="194" formatCode="_ * #,##0.0_ ;_ * \-#,##0.0_ ;_ * &quot;-&quot;??_ ;_ @_ "/>
    <numFmt numFmtId="195" formatCode="_ * #,##0.000_ ;_ * \-#,##0.000_ ;_ * &quot;-&quot;??_ ;_ @_ "/>
    <numFmt numFmtId="196" formatCode="&quot;Sí&quot;;&quot;Sí&quot;;&quot;No&quot;"/>
    <numFmt numFmtId="197" formatCode="&quot;Verdadero&quot;;&quot;Verdadero&quot;;&quot;Falso&quot;"/>
    <numFmt numFmtId="198" formatCode="&quot;Activado&quot;;&quot;Activado&quot;;&quot;Desactivado&quot;"/>
    <numFmt numFmtId="199" formatCode="_ * #,##0.00000_ ;_ * \-#,##0.00000_ ;_ * &quot;-&quot;??_ ;_ @_ "/>
    <numFmt numFmtId="200" formatCode="_(* #,##0.000_);_(* \(#,##0.000\);_(* &quot;-&quot;???_);_(@_)"/>
    <numFmt numFmtId="201" formatCode="_(* #,##0.00000_);_(* \(#,##0.00000\);_(* &quot;-&quot;??_);_(@_)"/>
    <numFmt numFmtId="202" formatCode="0.000%"/>
    <numFmt numFmtId="203" formatCode="#,##0.0;\(#,##0.0\)"/>
    <numFmt numFmtId="204" formatCode="#,##0.0_P_t_s_);\(#,##0.0\)_P_t_s"/>
    <numFmt numFmtId="205" formatCode="#,##0.0;\(#,###.0\)"/>
    <numFmt numFmtId="206" formatCode="#,##0.0_);\(#,##0.0\)"/>
    <numFmt numFmtId="207" formatCode="#,##0.0"/>
    <numFmt numFmtId="208" formatCode="#,##0.000"/>
  </numFmts>
  <fonts count="47">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8"/>
      <name val="Times New Roman"/>
      <family val="1"/>
    </font>
    <font>
      <b/>
      <sz val="10"/>
      <color indexed="8"/>
      <name val="Times New Roman"/>
      <family val="1"/>
    </font>
    <font>
      <sz val="10"/>
      <color indexed="8"/>
      <name val="Arial"/>
      <family val="0"/>
    </font>
    <font>
      <b/>
      <sz val="12"/>
      <name val="Times New Roman"/>
      <family val="1"/>
    </font>
    <font>
      <b/>
      <sz val="11"/>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2"/>
      <color indexed="18"/>
      <name val="Times New Roman"/>
      <family val="1"/>
    </font>
    <font>
      <sz val="12"/>
      <name val="Times New Roman"/>
      <family val="1"/>
    </font>
    <font>
      <sz val="9"/>
      <name val="Arial"/>
      <family val="0"/>
    </font>
    <font>
      <sz val="10"/>
      <color indexed="10"/>
      <name val="Times New Roman"/>
      <family val="1"/>
    </font>
    <font>
      <b/>
      <sz val="10"/>
      <color indexed="10"/>
      <name val="Times New Roman"/>
      <family val="1"/>
    </font>
    <font>
      <b/>
      <sz val="9"/>
      <name val="Times New Roman"/>
      <family val="1"/>
    </font>
    <font>
      <sz val="9"/>
      <name val="Times New Roman"/>
      <family val="1"/>
    </font>
    <font>
      <sz val="8"/>
      <name val="Times New Roman"/>
      <family val="1"/>
    </font>
    <font>
      <b/>
      <u val="single"/>
      <sz val="10"/>
      <color indexed="8"/>
      <name val="Times New Roman"/>
      <family val="1"/>
    </font>
    <font>
      <b/>
      <sz val="10"/>
      <name val="Arial"/>
      <family val="0"/>
    </font>
    <font>
      <i/>
      <sz val="10"/>
      <name val="Times New Roman"/>
      <family val="1"/>
    </font>
    <font>
      <b/>
      <i/>
      <sz val="10"/>
      <name val="Times New Roman"/>
      <family val="1"/>
    </font>
    <font>
      <b/>
      <u val="single"/>
      <sz val="10"/>
      <color indexed="12"/>
      <name val="Arial"/>
      <family val="2"/>
    </font>
    <font>
      <b/>
      <i/>
      <sz val="10"/>
      <color indexed="8"/>
      <name val="Times New Roman"/>
      <family val="1"/>
    </font>
    <font>
      <b/>
      <vertAlign val="superscript"/>
      <sz val="10"/>
      <name val="Times New Roman"/>
      <family val="1"/>
    </font>
    <font>
      <b/>
      <vertAlign val="superscript"/>
      <sz val="8"/>
      <name val="Times New Roman"/>
      <family val="1"/>
    </font>
    <font>
      <b/>
      <u val="single"/>
      <sz val="10"/>
      <color indexed="62"/>
      <name val="Times New Roman"/>
      <family val="1"/>
    </font>
    <font>
      <sz val="10"/>
      <color indexed="62"/>
      <name val="Times New Roman"/>
      <family val="1"/>
    </font>
    <font>
      <sz val="12"/>
      <color indexed="18"/>
      <name val="Times New Roman"/>
      <family val="1"/>
    </font>
    <font>
      <u val="single"/>
      <sz val="10"/>
      <name val="Times New Roman"/>
      <family val="1"/>
    </font>
    <font>
      <b/>
      <i/>
      <sz val="12"/>
      <name val="Times New Roman"/>
      <family val="1"/>
    </font>
    <font>
      <b/>
      <i/>
      <sz val="9"/>
      <name val="Times New Roman"/>
      <family val="1"/>
    </font>
    <font>
      <sz val="10"/>
      <color indexed="8"/>
      <name val="Times New Roman"/>
      <family val="1"/>
    </font>
    <font>
      <i/>
      <sz val="8"/>
      <name val="Times New Roman"/>
      <family val="1"/>
    </font>
    <font>
      <b/>
      <i/>
      <u val="single"/>
      <sz val="10"/>
      <name val="Times New Roman"/>
      <family val="1"/>
    </font>
    <font>
      <sz val="12"/>
      <name val="Arial"/>
      <family val="0"/>
    </font>
    <font>
      <b/>
      <u val="single"/>
      <sz val="10"/>
      <color indexed="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5"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459">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3" fillId="2" borderId="0" xfId="0" applyFont="1" applyFill="1" applyAlignment="1">
      <alignment horizontal="justify"/>
    </xf>
    <xf numFmtId="0" fontId="14" fillId="2" borderId="0" xfId="0" applyFont="1" applyFill="1" applyAlignment="1">
      <alignment horizontal="justify"/>
    </xf>
    <xf numFmtId="0" fontId="10"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3" fillId="2" borderId="0" xfId="0" applyNumberFormat="1" applyFont="1" applyFill="1" applyAlignment="1">
      <alignment horizontal="justify"/>
    </xf>
    <xf numFmtId="49" fontId="13" fillId="2" borderId="0" xfId="0" applyNumberFormat="1" applyFont="1" applyFill="1" applyAlignment="1">
      <alignment/>
    </xf>
    <xf numFmtId="0" fontId="13" fillId="2" borderId="0" xfId="0" applyFont="1" applyFill="1" applyAlignment="1">
      <alignment horizontal="right"/>
    </xf>
    <xf numFmtId="0" fontId="17" fillId="2" borderId="0" xfId="0" applyFont="1" applyFill="1" applyAlignment="1">
      <alignment horizontal="justify"/>
    </xf>
    <xf numFmtId="49" fontId="10" fillId="2" borderId="0" xfId="0" applyNumberFormat="1" applyFont="1" applyFill="1" applyAlignment="1">
      <alignment horizontal="justify"/>
    </xf>
    <xf numFmtId="0" fontId="18" fillId="2" borderId="0" xfId="20" applyFont="1" applyFill="1" applyAlignment="1">
      <alignment horizontal="justify"/>
    </xf>
    <xf numFmtId="0" fontId="19" fillId="2" borderId="0" xfId="0" applyFont="1" applyFill="1" applyAlignment="1">
      <alignment horizontal="center"/>
    </xf>
    <xf numFmtId="0" fontId="11" fillId="0" borderId="0" xfId="0" applyFont="1" applyFill="1" applyAlignment="1">
      <alignment horizontal="right"/>
    </xf>
    <xf numFmtId="0" fontId="5" fillId="0" borderId="0" xfId="0" applyFont="1" applyFill="1" applyAlignment="1">
      <alignment horizontal="justify"/>
    </xf>
    <xf numFmtId="0" fontId="7" fillId="0" borderId="0" xfId="20" applyFont="1" applyFill="1" applyAlignment="1">
      <alignment horizontal="right"/>
    </xf>
    <xf numFmtId="0" fontId="5" fillId="0" borderId="0" xfId="0" applyFont="1" applyFill="1" applyAlignment="1">
      <alignment horizontal="justify" vertical="top" wrapText="1"/>
    </xf>
    <xf numFmtId="0" fontId="5" fillId="0" borderId="0" xfId="0" applyFont="1" applyFill="1" applyAlignment="1">
      <alignment/>
    </xf>
    <xf numFmtId="0" fontId="5" fillId="0" borderId="0" xfId="0" applyFont="1" applyAlignment="1">
      <alignment vertical="top"/>
    </xf>
    <xf numFmtId="0" fontId="0" fillId="0" borderId="0" xfId="0" applyAlignment="1">
      <alignment vertical="top"/>
    </xf>
    <xf numFmtId="0" fontId="5" fillId="0" borderId="0" xfId="0" applyFont="1" applyFill="1" applyAlignment="1">
      <alignment horizontal="right"/>
    </xf>
    <xf numFmtId="0" fontId="0" fillId="0" borderId="0" xfId="0" applyAlignment="1">
      <alignment horizontal="right" vertical="top"/>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0" fillId="3" borderId="0" xfId="0" applyFont="1" applyFill="1" applyAlignment="1">
      <alignment horizontal="right"/>
    </xf>
    <xf numFmtId="0" fontId="20" fillId="3" borderId="0" xfId="0" applyFont="1" applyFill="1" applyAlignment="1">
      <alignment horizontal="center"/>
    </xf>
    <xf numFmtId="0" fontId="20" fillId="3" borderId="0" xfId="0" applyFont="1" applyFill="1" applyAlignment="1">
      <alignment horizontal="left"/>
    </xf>
    <xf numFmtId="0" fontId="21" fillId="0" borderId="0" xfId="0" applyFont="1" applyAlignment="1">
      <alignment/>
    </xf>
    <xf numFmtId="0" fontId="21"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3" fillId="0" borderId="0" xfId="0" applyFont="1" applyFill="1" applyAlignment="1">
      <alignment horizontal="justify"/>
    </xf>
    <xf numFmtId="0" fontId="5" fillId="0" borderId="0" xfId="0" applyFont="1" applyFill="1" applyAlignment="1">
      <alignment horizontal="left" vertical="top" wrapText="1"/>
    </xf>
    <xf numFmtId="0" fontId="5" fillId="0" borderId="0" xfId="0" applyFont="1" applyAlignment="1">
      <alignment horizontal="justify" vertical="top"/>
    </xf>
    <xf numFmtId="0" fontId="9" fillId="0" borderId="0" xfId="0" applyFont="1" applyFill="1" applyAlignment="1">
      <alignment horizontal="center"/>
    </xf>
    <xf numFmtId="0" fontId="20" fillId="0" borderId="0" xfId="0" applyFont="1" applyFill="1" applyAlignment="1">
      <alignment horizontal="right"/>
    </xf>
    <xf numFmtId="0" fontId="0" fillId="0" borderId="0" xfId="0" applyFill="1" applyAlignment="1">
      <alignment horizontal="right"/>
    </xf>
    <xf numFmtId="0" fontId="5" fillId="0" borderId="0" xfId="0" applyFont="1" applyAlignment="1">
      <alignment horizontal="left" vertical="top" wrapText="1"/>
    </xf>
    <xf numFmtId="0" fontId="5" fillId="0" borderId="0" xfId="0" applyFont="1" applyAlignment="1">
      <alignment/>
    </xf>
    <xf numFmtId="0" fontId="15" fillId="0" borderId="0" xfId="0" applyFont="1" applyAlignment="1">
      <alignment horizontal="justify"/>
    </xf>
    <xf numFmtId="0" fontId="4" fillId="0" borderId="0" xfId="0" applyFont="1" applyAlignment="1">
      <alignment horizontal="justify"/>
    </xf>
    <xf numFmtId="0" fontId="5" fillId="0" borderId="0" xfId="0" applyFont="1" applyFill="1" applyAlignment="1">
      <alignment horizontal="left" vertical="center" wrapText="1"/>
    </xf>
    <xf numFmtId="0" fontId="2" fillId="0" borderId="0" xfId="20" applyAlignment="1">
      <alignment horizontal="right" vertical="top" wrapText="1"/>
    </xf>
    <xf numFmtId="0" fontId="5" fillId="0" borderId="0" xfId="0" applyFont="1" applyFill="1" applyAlignment="1">
      <alignment horizontal="center" vertical="justify"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3" fontId="21" fillId="0" borderId="0" xfId="0" applyNumberFormat="1" applyFont="1" applyBorder="1" applyAlignment="1">
      <alignment/>
    </xf>
    <xf numFmtId="3" fontId="21" fillId="0" borderId="0" xfId="0" applyNumberFormat="1" applyFont="1" applyAlignment="1">
      <alignment/>
    </xf>
    <xf numFmtId="0" fontId="22" fillId="0" borderId="0" xfId="0" applyFont="1" applyAlignment="1">
      <alignment/>
    </xf>
    <xf numFmtId="0" fontId="18" fillId="2" borderId="0" xfId="20" applyFont="1" applyFill="1" applyAlignment="1">
      <alignment horizontal="left"/>
    </xf>
    <xf numFmtId="0" fontId="5" fillId="0" borderId="0" xfId="0" applyFont="1" applyAlignment="1">
      <alignment horizontal="left" vertical="center" wrapText="1"/>
    </xf>
    <xf numFmtId="0" fontId="21" fillId="0" borderId="0" xfId="0" applyFont="1" applyAlignment="1">
      <alignment horizontal="left" wrapText="1"/>
    </xf>
    <xf numFmtId="0" fontId="4" fillId="0" borderId="0" xfId="0" applyFont="1" applyFill="1" applyBorder="1" applyAlignment="1">
      <alignment/>
    </xf>
    <xf numFmtId="0" fontId="16" fillId="0" borderId="0" xfId="0" applyFont="1" applyFill="1" applyBorder="1" applyAlignment="1">
      <alignment horizontal="center" vertical="center"/>
    </xf>
    <xf numFmtId="166" fontId="4" fillId="0" borderId="0" xfId="24" applyNumberFormat="1" applyFont="1" applyFill="1" applyBorder="1" applyAlignment="1">
      <alignment horizontal="center"/>
    </xf>
    <xf numFmtId="3" fontId="4" fillId="0" borderId="0" xfId="0" applyNumberFormat="1" applyFont="1" applyFill="1" applyBorder="1" applyAlignment="1">
      <alignment horizontal="center"/>
    </xf>
    <xf numFmtId="9" fontId="4" fillId="0" borderId="0" xfId="24" applyFont="1" applyFill="1" applyBorder="1" applyAlignment="1">
      <alignment horizontal="center"/>
    </xf>
    <xf numFmtId="0" fontId="4" fillId="0" borderId="0" xfId="0" applyFont="1" applyFill="1" applyBorder="1" applyAlignment="1">
      <alignment horizontal="center"/>
    </xf>
    <xf numFmtId="0" fontId="0" fillId="0" borderId="1" xfId="0" applyBorder="1" applyAlignment="1">
      <alignment/>
    </xf>
    <xf numFmtId="0" fontId="5" fillId="0" borderId="0" xfId="0" applyFont="1" applyAlignment="1">
      <alignment horizontal="justify" vertical="justify" wrapText="1"/>
    </xf>
    <xf numFmtId="0" fontId="5" fillId="0" borderId="0" xfId="0" applyFont="1" applyAlignment="1">
      <alignment horizontal="center" vertical="center" wrapText="1"/>
    </xf>
    <xf numFmtId="0" fontId="5" fillId="0" borderId="0" xfId="0" applyFont="1" applyAlignment="1">
      <alignment horizontal="justify"/>
    </xf>
    <xf numFmtId="0" fontId="5" fillId="0" borderId="0" xfId="0" applyFont="1" applyBorder="1" applyAlignment="1">
      <alignment/>
    </xf>
    <xf numFmtId="0" fontId="5" fillId="0" borderId="0" xfId="0" applyFont="1" applyBorder="1" applyAlignment="1">
      <alignment horizontal="center" vertical="center" wrapText="1"/>
    </xf>
    <xf numFmtId="0" fontId="5" fillId="0" borderId="0" xfId="0" applyFont="1" applyAlignment="1">
      <alignment vertical="center" wrapText="1"/>
    </xf>
    <xf numFmtId="3" fontId="0" fillId="0" borderId="1" xfId="0" applyNumberFormat="1" applyBorder="1" applyAlignment="1">
      <alignment/>
    </xf>
    <xf numFmtId="0" fontId="1" fillId="0" borderId="0" xfId="23" applyFont="1" applyFill="1">
      <alignment/>
      <protection/>
    </xf>
    <xf numFmtId="0" fontId="5" fillId="0" borderId="0" xfId="23" applyFont="1" applyFill="1" applyAlignment="1">
      <alignment horizontal="centerContinuous"/>
      <protection/>
    </xf>
    <xf numFmtId="0" fontId="1" fillId="0" borderId="0" xfId="23" applyFont="1" applyFill="1" applyAlignment="1">
      <alignment horizontal="centerContinuous"/>
      <protection/>
    </xf>
    <xf numFmtId="0" fontId="5" fillId="0" borderId="0" xfId="23" applyFont="1" applyFill="1" applyAlignment="1" applyProtection="1">
      <alignment horizontal="center"/>
      <protection/>
    </xf>
    <xf numFmtId="0" fontId="5" fillId="0" borderId="0" xfId="23" applyFont="1" applyFill="1" applyAlignment="1">
      <alignment horizontal="center"/>
      <protection/>
    </xf>
    <xf numFmtId="0" fontId="23" fillId="0" borderId="0" xfId="23" applyFont="1" applyFill="1">
      <alignment/>
      <protection/>
    </xf>
    <xf numFmtId="0" fontId="13" fillId="0" borderId="0" xfId="23" applyFont="1" applyFill="1" applyAlignment="1">
      <alignment horizontal="center" vertical="top" wrapText="1"/>
      <protection/>
    </xf>
    <xf numFmtId="0" fontId="1" fillId="0" borderId="0" xfId="23" applyFont="1" applyFill="1" applyAlignment="1">
      <alignment wrapText="1"/>
      <protection/>
    </xf>
    <xf numFmtId="164" fontId="1" fillId="0" borderId="0" xfId="15" applyNumberFormat="1" applyFont="1" applyFill="1" applyAlignment="1">
      <alignment/>
    </xf>
    <xf numFmtId="0" fontId="1" fillId="0" borderId="0" xfId="23" applyFont="1" applyFill="1" applyAlignment="1">
      <alignment/>
      <protection/>
    </xf>
    <xf numFmtId="164" fontId="5" fillId="0" borderId="0" xfId="15" applyNumberFormat="1" applyFont="1" applyFill="1" applyAlignment="1">
      <alignment/>
    </xf>
    <xf numFmtId="3" fontId="5" fillId="0" borderId="0" xfId="23" applyNumberFormat="1" applyFont="1" applyFill="1" applyAlignment="1" quotePrefix="1">
      <alignment horizontal="left" vertical="top"/>
      <protection/>
    </xf>
    <xf numFmtId="3" fontId="5" fillId="0" borderId="0" xfId="23" applyNumberFormat="1" applyFont="1" applyFill="1" applyAlignment="1">
      <alignment vertical="top" wrapText="1"/>
      <protection/>
    </xf>
    <xf numFmtId="164" fontId="5" fillId="0" borderId="0" xfId="15" applyNumberFormat="1" applyFont="1" applyFill="1" applyAlignment="1">
      <alignment vertical="top"/>
    </xf>
    <xf numFmtId="164" fontId="5" fillId="0" borderId="0" xfId="23" applyNumberFormat="1" applyFont="1" applyFill="1" applyAlignment="1">
      <alignment vertical="top"/>
      <protection/>
    </xf>
    <xf numFmtId="0" fontId="5" fillId="0" borderId="0" xfId="23" applyFont="1" applyFill="1">
      <alignment/>
      <protection/>
    </xf>
    <xf numFmtId="3" fontId="5" fillId="0" borderId="0" xfId="23" applyNumberFormat="1" applyFont="1" applyFill="1" applyAlignment="1">
      <alignment horizontal="left" vertical="top"/>
      <protection/>
    </xf>
    <xf numFmtId="3" fontId="1" fillId="0" borderId="0" xfId="23" applyNumberFormat="1" applyFont="1" applyFill="1" applyAlignment="1">
      <alignment vertical="top" wrapText="1"/>
      <protection/>
    </xf>
    <xf numFmtId="164" fontId="1" fillId="0" borderId="0" xfId="15" applyNumberFormat="1" applyFont="1" applyFill="1" applyAlignment="1">
      <alignment vertical="top"/>
    </xf>
    <xf numFmtId="164" fontId="1" fillId="0" borderId="0" xfId="23" applyNumberFormat="1" applyFont="1" applyFill="1" applyAlignment="1">
      <alignment vertical="top"/>
      <protection/>
    </xf>
    <xf numFmtId="3" fontId="5" fillId="0" borderId="0" xfId="23" applyNumberFormat="1" applyFont="1" applyFill="1" applyAlignment="1">
      <alignment horizontal="center" vertical="top" wrapText="1"/>
      <protection/>
    </xf>
    <xf numFmtId="164" fontId="1" fillId="0" borderId="0" xfId="23" applyNumberFormat="1" applyFont="1" applyFill="1">
      <alignment/>
      <protection/>
    </xf>
    <xf numFmtId="164" fontId="5" fillId="0" borderId="0" xfId="23" applyNumberFormat="1" applyFont="1" applyFill="1">
      <alignment/>
      <protection/>
    </xf>
    <xf numFmtId="164" fontId="1" fillId="0" borderId="0" xfId="23" applyNumberFormat="1" applyFont="1" applyFill="1" applyAlignment="1">
      <alignment vertical="center"/>
      <protection/>
    </xf>
    <xf numFmtId="164" fontId="1" fillId="0" borderId="0" xfId="15" applyNumberFormat="1" applyFont="1" applyFill="1" applyAlignment="1">
      <alignment vertical="center"/>
    </xf>
    <xf numFmtId="3" fontId="5" fillId="0" borderId="0" xfId="23" applyNumberFormat="1" applyFont="1" applyFill="1" applyAlignment="1" quotePrefix="1">
      <alignment horizontal="left" vertical="center"/>
      <protection/>
    </xf>
    <xf numFmtId="3" fontId="1" fillId="0" borderId="0" xfId="23" applyNumberFormat="1" applyFont="1" applyFill="1" applyAlignment="1">
      <alignment vertical="center" wrapText="1"/>
      <protection/>
    </xf>
    <xf numFmtId="0" fontId="1" fillId="0" borderId="0" xfId="23" applyFont="1" applyFill="1" applyAlignment="1">
      <alignment vertical="center"/>
      <protection/>
    </xf>
    <xf numFmtId="3" fontId="5" fillId="0" borderId="0" xfId="23" applyNumberFormat="1" applyFont="1" applyFill="1" applyAlignment="1" quotePrefix="1">
      <alignment horizontal="left" vertical="center" wrapText="1"/>
      <protection/>
    </xf>
    <xf numFmtId="3" fontId="24" fillId="0" borderId="0" xfId="23" applyNumberFormat="1" applyFont="1" applyFill="1" applyAlignment="1" quotePrefix="1">
      <alignment horizontal="center" vertical="top"/>
      <protection/>
    </xf>
    <xf numFmtId="3" fontId="5" fillId="0" borderId="0" xfId="23" applyNumberFormat="1" applyFont="1" applyFill="1" applyAlignment="1">
      <alignment horizontal="left" vertical="top" wrapText="1"/>
      <protection/>
    </xf>
    <xf numFmtId="164" fontId="5" fillId="0" borderId="0" xfId="23" applyNumberFormat="1" applyFont="1" applyFill="1" applyBorder="1">
      <alignment/>
      <protection/>
    </xf>
    <xf numFmtId="3" fontId="5" fillId="0" borderId="0" xfId="23" applyNumberFormat="1" applyFont="1" applyFill="1" applyBorder="1" applyAlignment="1">
      <alignment horizontal="left" vertical="top" wrapText="1"/>
      <protection/>
    </xf>
    <xf numFmtId="164" fontId="5" fillId="0" borderId="1" xfId="15" applyNumberFormat="1" applyFont="1" applyFill="1" applyBorder="1" applyAlignment="1">
      <alignment/>
    </xf>
    <xf numFmtId="0" fontId="24" fillId="0" borderId="1" xfId="23" applyFont="1" applyFill="1" applyBorder="1" applyAlignment="1" quotePrefix="1">
      <alignment horizontal="center"/>
      <protection/>
    </xf>
    <xf numFmtId="0" fontId="5" fillId="0" borderId="1" xfId="23" applyFont="1" applyFill="1" applyBorder="1" applyAlignment="1">
      <alignment horizontal="center" vertical="top" wrapText="1"/>
      <protection/>
    </xf>
    <xf numFmtId="0" fontId="24" fillId="0" borderId="0" xfId="23" applyFont="1" applyFill="1" applyAlignment="1">
      <alignment horizontal="center"/>
      <protection/>
    </xf>
    <xf numFmtId="0" fontId="1" fillId="0" borderId="0" xfId="23" applyFont="1" applyFill="1" applyAlignment="1">
      <alignment vertical="top" wrapText="1"/>
      <protection/>
    </xf>
    <xf numFmtId="1" fontId="5" fillId="2" borderId="0" xfId="0" applyNumberFormat="1" applyFont="1" applyFill="1" applyBorder="1" applyAlignment="1">
      <alignment horizontal="left"/>
    </xf>
    <xf numFmtId="0" fontId="1" fillId="2" borderId="0" xfId="0" applyFont="1" applyFill="1" applyBorder="1" applyAlignment="1">
      <alignment/>
    </xf>
    <xf numFmtId="3" fontId="1" fillId="2" borderId="0" xfId="0" applyNumberFormat="1" applyFont="1" applyFill="1" applyBorder="1" applyAlignment="1">
      <alignment/>
    </xf>
    <xf numFmtId="0" fontId="1" fillId="2" borderId="0" xfId="0" applyFont="1" applyFill="1" applyAlignment="1">
      <alignment/>
    </xf>
    <xf numFmtId="1" fontId="5" fillId="2" borderId="2" xfId="0" applyNumberFormat="1" applyFont="1" applyFill="1" applyBorder="1" applyAlignment="1" quotePrefix="1">
      <alignment horizontal="left"/>
    </xf>
    <xf numFmtId="0" fontId="1" fillId="2" borderId="2" xfId="0" applyFont="1" applyFill="1" applyBorder="1" applyAlignment="1">
      <alignment/>
    </xf>
    <xf numFmtId="0" fontId="1" fillId="2" borderId="2" xfId="0" applyFont="1" applyFill="1" applyBorder="1" applyAlignment="1">
      <alignment horizontal="right"/>
    </xf>
    <xf numFmtId="0" fontId="26" fillId="2" borderId="0" xfId="0" applyFont="1" applyFill="1" applyAlignment="1">
      <alignment/>
    </xf>
    <xf numFmtId="0" fontId="26" fillId="2" borderId="0" xfId="0" applyFont="1" applyFill="1" applyAlignment="1">
      <alignment horizontal="center"/>
    </xf>
    <xf numFmtId="3" fontId="26" fillId="2" borderId="0" xfId="0" applyNumberFormat="1" applyFont="1" applyFill="1" applyAlignment="1">
      <alignment/>
    </xf>
    <xf numFmtId="1" fontId="25" fillId="2" borderId="0" xfId="0" applyNumberFormat="1" applyFont="1" applyFill="1" applyAlignment="1">
      <alignment horizontal="center"/>
    </xf>
    <xf numFmtId="3" fontId="26" fillId="2" borderId="0" xfId="0" applyNumberFormat="1" applyFont="1" applyFill="1" applyAlignment="1">
      <alignment horizontal="left"/>
    </xf>
    <xf numFmtId="3" fontId="26" fillId="2" borderId="3" xfId="0" applyNumberFormat="1" applyFont="1" applyFill="1" applyBorder="1" applyAlignment="1">
      <alignment/>
    </xf>
    <xf numFmtId="3" fontId="26" fillId="2" borderId="0" xfId="0" applyNumberFormat="1" applyFont="1" applyFill="1" applyAlignment="1" quotePrefix="1">
      <alignment horizontal="left"/>
    </xf>
    <xf numFmtId="3" fontId="26" fillId="2" borderId="4" xfId="0" applyNumberFormat="1" applyFont="1" applyFill="1" applyBorder="1" applyAlignment="1">
      <alignment/>
    </xf>
    <xf numFmtId="3" fontId="26" fillId="2" borderId="0" xfId="0" applyNumberFormat="1" applyFont="1" applyFill="1" applyBorder="1" applyAlignment="1">
      <alignment/>
    </xf>
    <xf numFmtId="0" fontId="26" fillId="2" borderId="3" xfId="0" applyFont="1" applyFill="1" applyBorder="1" applyAlignment="1">
      <alignment/>
    </xf>
    <xf numFmtId="37" fontId="26" fillId="2" borderId="0" xfId="0" applyNumberFormat="1" applyFont="1" applyFill="1" applyBorder="1" applyAlignment="1" applyProtection="1">
      <alignment horizontal="left"/>
      <protection/>
    </xf>
    <xf numFmtId="0" fontId="27" fillId="2" borderId="0" xfId="0" applyFont="1" applyFill="1" applyAlignment="1">
      <alignment/>
    </xf>
    <xf numFmtId="3" fontId="1" fillId="2" borderId="0" xfId="0" applyNumberFormat="1" applyFont="1" applyFill="1" applyAlignment="1">
      <alignment/>
    </xf>
    <xf numFmtId="3" fontId="1" fillId="2" borderId="0" xfId="0" applyNumberFormat="1" applyFont="1" applyFill="1" applyBorder="1" applyAlignment="1">
      <alignment horizontal="centerContinuous"/>
    </xf>
    <xf numFmtId="3" fontId="5" fillId="2" borderId="0" xfId="0" applyNumberFormat="1" applyFont="1" applyFill="1" applyBorder="1" applyAlignment="1">
      <alignment horizontal="centerContinuous"/>
    </xf>
    <xf numFmtId="3" fontId="1" fillId="2" borderId="0" xfId="0" applyNumberFormat="1" applyFont="1" applyFill="1" applyAlignment="1">
      <alignment horizontal="left"/>
    </xf>
    <xf numFmtId="3" fontId="5" fillId="2" borderId="0" xfId="0" applyNumberFormat="1" applyFont="1" applyFill="1" applyAlignment="1">
      <alignment/>
    </xf>
    <xf numFmtId="3" fontId="1" fillId="2" borderId="0" xfId="0" applyNumberFormat="1" applyFont="1" applyFill="1" applyBorder="1" applyAlignment="1">
      <alignment horizontal="left"/>
    </xf>
    <xf numFmtId="0" fontId="5" fillId="0" borderId="0" xfId="23" applyFont="1" applyFill="1" applyAlignment="1" applyProtection="1">
      <alignment horizontal="left"/>
      <protection/>
    </xf>
    <xf numFmtId="0" fontId="13" fillId="2" borderId="0" xfId="0" applyFont="1" applyFill="1" applyAlignment="1">
      <alignment horizontal="justify" vertical="top"/>
    </xf>
    <xf numFmtId="0" fontId="5" fillId="0" borderId="1"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xf>
    <xf numFmtId="2" fontId="5" fillId="3" borderId="0" xfId="0" applyNumberFormat="1" applyFont="1" applyFill="1" applyAlignment="1">
      <alignment/>
    </xf>
    <xf numFmtId="2" fontId="5" fillId="0" borderId="1" xfId="0" applyNumberFormat="1" applyFont="1" applyBorder="1" applyAlignment="1">
      <alignment/>
    </xf>
    <xf numFmtId="0" fontId="5" fillId="2" borderId="0" xfId="0" applyFont="1" applyFill="1" applyAlignment="1">
      <alignment/>
    </xf>
    <xf numFmtId="0" fontId="9" fillId="2" borderId="0" xfId="0" applyFont="1" applyFill="1" applyAlignment="1">
      <alignment horizontal="center"/>
    </xf>
    <xf numFmtId="0" fontId="1" fillId="0" borderId="0" xfId="0" applyFont="1" applyAlignment="1">
      <alignment horizontal="justify"/>
    </xf>
    <xf numFmtId="0" fontId="5" fillId="0" borderId="0" xfId="0" applyFont="1" applyAlignment="1">
      <alignment horizontal="left"/>
    </xf>
    <xf numFmtId="0" fontId="5" fillId="0" borderId="0" xfId="0" applyFont="1" applyAlignment="1">
      <alignment horizontal="left" wrapText="1"/>
    </xf>
    <xf numFmtId="0" fontId="2" fillId="0" borderId="0" xfId="20" applyFill="1" applyAlignment="1">
      <alignment horizontal="left"/>
    </xf>
    <xf numFmtId="0" fontId="1" fillId="0" borderId="0" xfId="0" applyFont="1" applyAlignment="1">
      <alignment horizontal="left" wrapText="1"/>
    </xf>
    <xf numFmtId="0" fontId="1" fillId="0" borderId="0" xfId="0" applyFont="1" applyAlignment="1">
      <alignment horizontal="justify" wrapText="1"/>
    </xf>
    <xf numFmtId="0" fontId="0" fillId="0" borderId="1" xfId="22" applyBorder="1" applyAlignment="1">
      <alignment horizontal="center"/>
      <protection/>
    </xf>
    <xf numFmtId="0" fontId="0" fillId="0" borderId="1" xfId="22" applyBorder="1">
      <alignment/>
      <protection/>
    </xf>
    <xf numFmtId="0" fontId="0" fillId="0" borderId="0" xfId="22" applyBorder="1">
      <alignment/>
      <protection/>
    </xf>
    <xf numFmtId="0" fontId="0" fillId="0" borderId="0" xfId="22"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horizontal="center"/>
      <protection/>
    </xf>
    <xf numFmtId="0" fontId="25" fillId="0" borderId="0" xfId="22" applyFont="1" applyFill="1" applyBorder="1" applyAlignment="1">
      <alignment horizontal="center"/>
      <protection/>
    </xf>
    <xf numFmtId="0" fontId="26" fillId="0" borderId="0" xfId="22" applyFont="1" applyFill="1" applyBorder="1" applyAlignment="1">
      <alignment horizontal="center"/>
      <protection/>
    </xf>
    <xf numFmtId="0" fontId="25" fillId="0" borderId="0" xfId="22" applyFont="1" applyFill="1" applyBorder="1">
      <alignment/>
      <protection/>
    </xf>
    <xf numFmtId="0" fontId="26" fillId="0" borderId="0" xfId="22" applyFont="1" applyFill="1" applyBorder="1">
      <alignment/>
      <protection/>
    </xf>
    <xf numFmtId="0" fontId="25" fillId="0" borderId="1" xfId="22" applyFont="1" applyFill="1" applyBorder="1">
      <alignment/>
      <protection/>
    </xf>
    <xf numFmtId="0" fontId="25" fillId="0" borderId="1" xfId="22" applyFont="1" applyFill="1" applyBorder="1" applyAlignment="1">
      <alignment horizontal="center"/>
      <protection/>
    </xf>
    <xf numFmtId="0" fontId="26" fillId="0" borderId="1" xfId="22" applyFont="1" applyFill="1" applyBorder="1">
      <alignment/>
      <protection/>
    </xf>
    <xf numFmtId="0" fontId="5" fillId="0" borderId="0" xfId="22" applyFont="1" applyFill="1" applyBorder="1" applyAlignment="1">
      <alignment horizontal="center"/>
      <protection/>
    </xf>
    <xf numFmtId="168" fontId="1" fillId="0" borderId="0" xfId="22" applyNumberFormat="1" applyFont="1" applyFill="1" applyBorder="1" applyAlignment="1">
      <alignment horizontal="right"/>
      <protection/>
    </xf>
    <xf numFmtId="0" fontId="0" fillId="3" borderId="0" xfId="0" applyFill="1" applyAlignment="1">
      <alignment horizontal="justify"/>
    </xf>
    <xf numFmtId="0" fontId="25" fillId="0" borderId="1" xfId="22" applyFont="1" applyFill="1" applyBorder="1" applyAlignment="1">
      <alignment horizontal="center" wrapText="1"/>
      <protection/>
    </xf>
    <xf numFmtId="0" fontId="0" fillId="3" borderId="0" xfId="22" applyFill="1" applyBorder="1" applyAlignment="1">
      <alignment horizontal="center"/>
      <protection/>
    </xf>
    <xf numFmtId="0" fontId="0" fillId="3" borderId="0" xfId="22" applyFill="1" applyBorder="1">
      <alignment/>
      <protection/>
    </xf>
    <xf numFmtId="0" fontId="1" fillId="3" borderId="0" xfId="22" applyFont="1" applyFill="1" applyBorder="1">
      <alignment/>
      <protection/>
    </xf>
    <xf numFmtId="0" fontId="5" fillId="3" borderId="0" xfId="22" applyFont="1" applyFill="1" applyBorder="1" applyAlignment="1">
      <alignment horizontal="center"/>
      <protection/>
    </xf>
    <xf numFmtId="0" fontId="25" fillId="3" borderId="0" xfId="22" applyFont="1" applyFill="1" applyBorder="1" applyAlignment="1">
      <alignment horizontal="center" wrapText="1"/>
      <protection/>
    </xf>
    <xf numFmtId="0" fontId="25" fillId="3" borderId="0" xfId="22" applyFont="1" applyFill="1" applyBorder="1" applyAlignment="1">
      <alignment horizontal="center"/>
      <protection/>
    </xf>
    <xf numFmtId="0" fontId="25" fillId="3" borderId="0" xfId="22" applyFont="1" applyFill="1" applyBorder="1" applyAlignment="1" quotePrefix="1">
      <alignment horizontal="center"/>
      <protection/>
    </xf>
    <xf numFmtId="0" fontId="26" fillId="3" borderId="1" xfId="22" applyFont="1" applyFill="1" applyBorder="1" applyAlignment="1">
      <alignment horizontal="center"/>
      <protection/>
    </xf>
    <xf numFmtId="0" fontId="25" fillId="3" borderId="1" xfId="22" applyFont="1" applyFill="1" applyBorder="1">
      <alignment/>
      <protection/>
    </xf>
    <xf numFmtId="0" fontId="25" fillId="3" borderId="1" xfId="22" applyFont="1" applyFill="1" applyBorder="1" applyAlignment="1">
      <alignment horizontal="center"/>
      <protection/>
    </xf>
    <xf numFmtId="0" fontId="26" fillId="3" borderId="1" xfId="22" applyFont="1" applyFill="1" applyBorder="1">
      <alignment/>
      <protection/>
    </xf>
    <xf numFmtId="0" fontId="1" fillId="3" borderId="1" xfId="22" applyFont="1" applyFill="1" applyBorder="1">
      <alignment/>
      <protection/>
    </xf>
    <xf numFmtId="167" fontId="5" fillId="3" borderId="0" xfId="22" applyNumberFormat="1" applyFont="1" applyFill="1" applyBorder="1" applyAlignment="1">
      <alignment/>
      <protection/>
    </xf>
    <xf numFmtId="170" fontId="5" fillId="3" borderId="0" xfId="22" applyNumberFormat="1" applyFont="1" applyFill="1" applyBorder="1" applyAlignment="1">
      <alignment/>
      <protection/>
    </xf>
    <xf numFmtId="167" fontId="5" fillId="0" borderId="0" xfId="22" applyNumberFormat="1" applyFont="1" applyFill="1" applyBorder="1" applyAlignment="1">
      <alignment/>
      <protection/>
    </xf>
    <xf numFmtId="170" fontId="5" fillId="0" borderId="0" xfId="22" applyNumberFormat="1" applyFont="1" applyFill="1" applyBorder="1" applyAlignment="1">
      <alignment/>
      <protection/>
    </xf>
    <xf numFmtId="0" fontId="26" fillId="3" borderId="0" xfId="22" applyFont="1" applyFill="1" applyBorder="1" applyAlignment="1">
      <alignment horizontal="center"/>
      <protection/>
    </xf>
    <xf numFmtId="0" fontId="1" fillId="3" borderId="0" xfId="22" applyFont="1" applyFill="1" applyBorder="1" applyAlignment="1">
      <alignment horizontal="center"/>
      <protection/>
    </xf>
    <xf numFmtId="0" fontId="1" fillId="3" borderId="1" xfId="22" applyFont="1" applyFill="1" applyBorder="1" applyAlignment="1">
      <alignment horizontal="center"/>
      <protection/>
    </xf>
    <xf numFmtId="167" fontId="5" fillId="3" borderId="0" xfId="22" applyNumberFormat="1" applyFont="1" applyFill="1" applyBorder="1" applyAlignment="1">
      <alignment horizontal="center"/>
      <protection/>
    </xf>
    <xf numFmtId="169" fontId="5" fillId="3" borderId="0" xfId="22" applyNumberFormat="1" applyFont="1" applyFill="1" applyBorder="1" applyAlignment="1">
      <alignment horizontal="center"/>
      <protection/>
    </xf>
    <xf numFmtId="168" fontId="5" fillId="3" borderId="0" xfId="22" applyNumberFormat="1" applyFont="1" applyFill="1" applyBorder="1" applyAlignment="1">
      <alignment horizontal="center"/>
      <protection/>
    </xf>
    <xf numFmtId="165" fontId="5" fillId="3" borderId="0" xfId="22" applyNumberFormat="1" applyFont="1" applyFill="1" applyBorder="1" applyAlignment="1">
      <alignment horizontal="center"/>
      <protection/>
    </xf>
    <xf numFmtId="167" fontId="5" fillId="0" borderId="0" xfId="22" applyNumberFormat="1" applyFont="1" applyFill="1" applyBorder="1" applyAlignment="1">
      <alignment horizontal="center"/>
      <protection/>
    </xf>
    <xf numFmtId="169" fontId="5" fillId="0" borderId="0" xfId="22" applyNumberFormat="1" applyFont="1" applyFill="1" applyBorder="1" applyAlignment="1">
      <alignment horizontal="center"/>
      <protection/>
    </xf>
    <xf numFmtId="168" fontId="5" fillId="0" borderId="0" xfId="22" applyNumberFormat="1" applyFont="1" applyFill="1" applyBorder="1" applyAlignment="1">
      <alignment horizontal="center"/>
      <protection/>
    </xf>
    <xf numFmtId="165" fontId="5" fillId="0" borderId="0" xfId="22" applyNumberFormat="1" applyFont="1" applyFill="1" applyBorder="1" applyAlignment="1">
      <alignment horizontal="center"/>
      <protection/>
    </xf>
    <xf numFmtId="170" fontId="5" fillId="3" borderId="0" xfId="22" applyNumberFormat="1" applyFont="1" applyFill="1" applyBorder="1" applyAlignment="1">
      <alignment horizontal="center" vertical="center"/>
      <protection/>
    </xf>
    <xf numFmtId="170" fontId="5" fillId="0" borderId="0" xfId="22" applyNumberFormat="1" applyFont="1" applyFill="1" applyBorder="1" applyAlignment="1">
      <alignment horizontal="center" vertical="center"/>
      <protection/>
    </xf>
    <xf numFmtId="0" fontId="0" fillId="3" borderId="0" xfId="22" applyFont="1" applyFill="1" applyBorder="1">
      <alignment/>
      <protection/>
    </xf>
    <xf numFmtId="0" fontId="0" fillId="3" borderId="0" xfId="22" applyFont="1" applyFill="1" applyBorder="1" applyAlignment="1">
      <alignment/>
      <protection/>
    </xf>
    <xf numFmtId="0" fontId="0" fillId="3" borderId="0" xfId="22" applyFont="1" applyFill="1" applyBorder="1" applyAlignment="1">
      <alignment horizontal="center"/>
      <protection/>
    </xf>
    <xf numFmtId="0" fontId="5" fillId="3" borderId="1" xfId="22" applyFont="1" applyFill="1" applyBorder="1" applyAlignment="1">
      <alignment horizontal="center" wrapText="1"/>
      <protection/>
    </xf>
    <xf numFmtId="10" fontId="25" fillId="0" borderId="0" xfId="22" applyNumberFormat="1" applyFont="1" applyFill="1" applyBorder="1" applyAlignment="1">
      <alignment/>
      <protection/>
    </xf>
    <xf numFmtId="10" fontId="25" fillId="0" borderId="0" xfId="22" applyNumberFormat="1" applyFont="1" applyFill="1" applyBorder="1" applyAlignment="1" quotePrefix="1">
      <alignment/>
      <protection/>
    </xf>
    <xf numFmtId="10" fontId="25" fillId="0" borderId="0" xfId="22" applyNumberFormat="1" applyFont="1" applyFill="1" applyBorder="1" applyAlignment="1">
      <alignment wrapText="1"/>
      <protection/>
    </xf>
    <xf numFmtId="0" fontId="31" fillId="0" borderId="1" xfId="22" applyFont="1" applyFill="1" applyBorder="1" applyAlignment="1">
      <alignment horizontal="center"/>
      <protection/>
    </xf>
    <xf numFmtId="0" fontId="25" fillId="0" borderId="1" xfId="22" applyFont="1" applyFill="1" applyBorder="1" applyAlignment="1" quotePrefix="1">
      <alignment horizontal="center"/>
      <protection/>
    </xf>
    <xf numFmtId="0" fontId="25" fillId="3" borderId="0" xfId="22" applyFont="1" applyFill="1" applyBorder="1" applyAlignment="1">
      <alignment horizontal="center" vertical="center" wrapText="1"/>
      <protection/>
    </xf>
    <xf numFmtId="10" fontId="0" fillId="3" borderId="1" xfId="22" applyNumberFormat="1" applyFill="1" applyBorder="1">
      <alignment/>
      <protection/>
    </xf>
    <xf numFmtId="10" fontId="0" fillId="0" borderId="0" xfId="22" applyNumberFormat="1" applyFill="1" applyBorder="1">
      <alignment/>
      <protection/>
    </xf>
    <xf numFmtId="10" fontId="25" fillId="3" borderId="0" xfId="22" applyNumberFormat="1" applyFont="1" applyFill="1" applyBorder="1" applyAlignment="1">
      <alignment/>
      <protection/>
    </xf>
    <xf numFmtId="10" fontId="25" fillId="3" borderId="0" xfId="22" applyNumberFormat="1" applyFont="1" applyFill="1" applyBorder="1" applyAlignment="1" quotePrefix="1">
      <alignment/>
      <protection/>
    </xf>
    <xf numFmtId="0" fontId="5" fillId="0" borderId="0" xfId="0" applyFont="1" applyAlignment="1" quotePrefix="1">
      <alignment horizontal="justify" vertical="top"/>
    </xf>
    <xf numFmtId="0" fontId="7" fillId="0" borderId="0" xfId="20" applyFont="1" applyFill="1" applyAlignment="1">
      <alignment horizontal="left"/>
    </xf>
    <xf numFmtId="0" fontId="32" fillId="0" borderId="0" xfId="20" applyFont="1" applyFill="1" applyAlignment="1">
      <alignment horizontal="right"/>
    </xf>
    <xf numFmtId="0" fontId="5" fillId="3" borderId="5" xfId="0" applyFont="1" applyFill="1" applyBorder="1" applyAlignment="1">
      <alignment/>
    </xf>
    <xf numFmtId="0" fontId="5" fillId="3" borderId="5" xfId="0" applyFont="1" applyFill="1" applyBorder="1" applyAlignment="1">
      <alignment horizontal="center" vertical="center" wrapText="1"/>
    </xf>
    <xf numFmtId="0" fontId="5" fillId="3" borderId="0" xfId="0" applyFont="1" applyFill="1" applyAlignment="1">
      <alignment vertical="center" wrapText="1"/>
    </xf>
    <xf numFmtId="3" fontId="5" fillId="3" borderId="0" xfId="15" applyNumberFormat="1" applyFont="1" applyFill="1" applyAlignment="1">
      <alignment vertical="center"/>
    </xf>
    <xf numFmtId="3" fontId="5" fillId="3" borderId="0" xfId="15" applyNumberFormat="1" applyFont="1" applyFill="1" applyAlignment="1">
      <alignment horizontal="center" vertical="center"/>
    </xf>
    <xf numFmtId="3" fontId="5" fillId="0" borderId="0" xfId="15" applyNumberFormat="1" applyFont="1" applyAlignment="1">
      <alignment vertical="center"/>
    </xf>
    <xf numFmtId="3" fontId="5" fillId="0" borderId="0" xfId="15" applyNumberFormat="1" applyFont="1" applyAlignment="1">
      <alignment horizontal="center" vertical="center"/>
    </xf>
    <xf numFmtId="3" fontId="5" fillId="3" borderId="0" xfId="0" applyNumberFormat="1" applyFont="1" applyFill="1" applyAlignment="1">
      <alignment vertical="center"/>
    </xf>
    <xf numFmtId="0" fontId="33" fillId="2" borderId="0" xfId="0" applyFont="1" applyFill="1" applyAlignment="1">
      <alignment/>
    </xf>
    <xf numFmtId="0" fontId="33" fillId="2" borderId="0" xfId="0" applyFont="1" applyFill="1" applyAlignment="1">
      <alignment horizontal="right"/>
    </xf>
    <xf numFmtId="0" fontId="25" fillId="3" borderId="0" xfId="0" applyFont="1" applyFill="1" applyBorder="1" applyAlignment="1">
      <alignment horizontal="center" vertical="center" wrapText="1"/>
    </xf>
    <xf numFmtId="3" fontId="25" fillId="3" borderId="0" xfId="0" applyNumberFormat="1" applyFont="1" applyFill="1" applyBorder="1" applyAlignment="1">
      <alignment horizontal="center"/>
    </xf>
    <xf numFmtId="0" fontId="25" fillId="3" borderId="0" xfId="0" applyFont="1" applyFill="1" applyBorder="1" applyAlignment="1">
      <alignment horizontal="center"/>
    </xf>
    <xf numFmtId="0" fontId="25" fillId="3" borderId="0" xfId="0" applyFont="1" applyFill="1" applyAlignment="1">
      <alignment horizontal="center"/>
    </xf>
    <xf numFmtId="0" fontId="25" fillId="3" borderId="0" xfId="0" applyFont="1" applyFill="1" applyAlignment="1">
      <alignment horizontal="center" vertical="center" wrapText="1"/>
    </xf>
    <xf numFmtId="0" fontId="25" fillId="3" borderId="2" xfId="0" applyFont="1" applyFill="1" applyBorder="1" applyAlignment="1">
      <alignment horizontal="center" vertical="center" wrapText="1"/>
    </xf>
    <xf numFmtId="0" fontId="25" fillId="3" borderId="2" xfId="0" applyFont="1" applyFill="1" applyBorder="1" applyAlignment="1">
      <alignment/>
    </xf>
    <xf numFmtId="0" fontId="25" fillId="3" borderId="2" xfId="0" applyFont="1" applyFill="1" applyBorder="1" applyAlignment="1">
      <alignment vertical="center" wrapText="1"/>
    </xf>
    <xf numFmtId="0" fontId="1" fillId="3" borderId="6" xfId="23" applyFont="1" applyFill="1" applyBorder="1">
      <alignment/>
      <protection/>
    </xf>
    <xf numFmtId="0" fontId="5" fillId="3" borderId="6" xfId="23" applyFont="1" applyFill="1" applyBorder="1" applyAlignment="1">
      <alignment horizontal="center"/>
      <protection/>
    </xf>
    <xf numFmtId="0" fontId="5" fillId="3" borderId="0" xfId="23" applyFont="1" applyFill="1" applyBorder="1" applyAlignment="1">
      <alignment horizontal="centerContinuous"/>
      <protection/>
    </xf>
    <xf numFmtId="0" fontId="1" fillId="3" borderId="0" xfId="23" applyFont="1" applyFill="1" applyBorder="1" applyAlignment="1">
      <alignment horizontal="centerContinuous"/>
      <protection/>
    </xf>
    <xf numFmtId="0" fontId="5" fillId="3" borderId="0" xfId="23" applyFont="1" applyFill="1" applyBorder="1" applyAlignment="1">
      <alignment horizontal="center"/>
      <protection/>
    </xf>
    <xf numFmtId="0" fontId="1" fillId="3" borderId="0" xfId="23" applyFont="1" applyFill="1" applyBorder="1">
      <alignment/>
      <protection/>
    </xf>
    <xf numFmtId="0" fontId="23" fillId="3" borderId="0" xfId="23" applyFont="1" applyFill="1" applyBorder="1">
      <alignment/>
      <protection/>
    </xf>
    <xf numFmtId="0" fontId="24" fillId="3" borderId="0" xfId="23" applyFont="1" applyFill="1" applyBorder="1" applyAlignment="1">
      <alignment horizontal="center"/>
      <protection/>
    </xf>
    <xf numFmtId="0" fontId="13" fillId="3" borderId="6" xfId="23" applyFont="1" applyFill="1" applyBorder="1" applyAlignment="1">
      <alignment horizontal="center" vertical="top" wrapText="1"/>
      <protection/>
    </xf>
    <xf numFmtId="0" fontId="13" fillId="3" borderId="0" xfId="23" applyFont="1" applyFill="1" applyAlignment="1">
      <alignment horizontal="centerContinuous" vertical="top" wrapText="1"/>
      <protection/>
    </xf>
    <xf numFmtId="164" fontId="1" fillId="3" borderId="1" xfId="15" applyNumberFormat="1" applyFont="1" applyFill="1" applyBorder="1" applyAlignment="1">
      <alignment wrapText="1"/>
    </xf>
    <xf numFmtId="0" fontId="1" fillId="3" borderId="1" xfId="23" applyFont="1" applyFill="1" applyBorder="1" applyAlignment="1">
      <alignment wrapText="1"/>
      <protection/>
    </xf>
    <xf numFmtId="164" fontId="5" fillId="3" borderId="1" xfId="15" applyNumberFormat="1" applyFont="1" applyFill="1" applyBorder="1" applyAlignment="1">
      <alignment horizontal="center" wrapText="1"/>
    </xf>
    <xf numFmtId="0" fontId="36" fillId="2" borderId="0" xfId="20" applyFont="1" applyFill="1" applyAlignment="1">
      <alignment horizontal="left"/>
    </xf>
    <xf numFmtId="0" fontId="37" fillId="0" borderId="0" xfId="23" applyFont="1" applyFill="1">
      <alignment/>
      <protection/>
    </xf>
    <xf numFmtId="0" fontId="0" fillId="0" borderId="0" xfId="0" applyAlignment="1">
      <alignment horizontal="left" vertical="top" wrapText="1"/>
    </xf>
    <xf numFmtId="0" fontId="11" fillId="0" borderId="0" xfId="0" applyFont="1" applyAlignment="1">
      <alignment horizontal="right"/>
    </xf>
    <xf numFmtId="0" fontId="1" fillId="0" borderId="0" xfId="0" applyFont="1" applyAlignment="1">
      <alignment horizontal="justify" vertical="center" wrapText="1"/>
    </xf>
    <xf numFmtId="0" fontId="0" fillId="0" borderId="0" xfId="0" applyFont="1" applyAlignment="1">
      <alignment horizontal="justify"/>
    </xf>
    <xf numFmtId="0" fontId="31" fillId="0" borderId="0" xfId="0" applyFont="1" applyAlignment="1">
      <alignment horizontal="left" wrapText="1"/>
    </xf>
    <xf numFmtId="0" fontId="0" fillId="0" borderId="0" xfId="0" applyAlignment="1">
      <alignment wrapText="1"/>
    </xf>
    <xf numFmtId="0" fontId="21" fillId="0" borderId="0" xfId="0" applyFont="1" applyBorder="1" applyAlignment="1">
      <alignment/>
    </xf>
    <xf numFmtId="0" fontId="0" fillId="0" borderId="0" xfId="0" applyAlignment="1">
      <alignment horizontal="justify" vertical="center" wrapText="1"/>
    </xf>
    <xf numFmtId="0" fontId="38" fillId="3" borderId="0" xfId="0" applyFont="1" applyFill="1" applyAlignment="1">
      <alignment horizontal="left"/>
    </xf>
    <xf numFmtId="0" fontId="0" fillId="0" borderId="0" xfId="0" applyFont="1" applyAlignment="1">
      <alignment/>
    </xf>
    <xf numFmtId="0" fontId="39" fillId="0" borderId="0" xfId="20" applyFont="1" applyAlignment="1">
      <alignment horizontal="justify"/>
    </xf>
    <xf numFmtId="0" fontId="7" fillId="0" borderId="0" xfId="20" applyFont="1" applyFill="1" applyAlignment="1">
      <alignment/>
    </xf>
    <xf numFmtId="0" fontId="5" fillId="0" borderId="0" xfId="0" applyFont="1" applyAlignment="1">
      <alignment horizontal="left" vertical="top"/>
    </xf>
    <xf numFmtId="0" fontId="39" fillId="0" borderId="0" xfId="20" applyFont="1" applyAlignment="1">
      <alignment horizontal="justify" vertical="center" wrapText="1"/>
    </xf>
    <xf numFmtId="0" fontId="9" fillId="3" borderId="0" xfId="0" applyFont="1" applyFill="1" applyAlignment="1">
      <alignment horizontal="center"/>
    </xf>
    <xf numFmtId="0" fontId="13" fillId="3" borderId="0" xfId="0" applyFont="1" applyFill="1" applyBorder="1" applyAlignment="1">
      <alignment horizontal="center"/>
    </xf>
    <xf numFmtId="0" fontId="5" fillId="3" borderId="0" xfId="0" applyFont="1" applyFill="1" applyBorder="1" applyAlignment="1">
      <alignment horizontal="center"/>
    </xf>
    <xf numFmtId="0" fontId="31" fillId="2" borderId="0" xfId="0" applyFont="1" applyFill="1" applyAlignment="1">
      <alignment horizontal="center"/>
    </xf>
    <xf numFmtId="0" fontId="31" fillId="3" borderId="0" xfId="0" applyFont="1" applyFill="1" applyAlignment="1">
      <alignment horizontal="center"/>
    </xf>
    <xf numFmtId="0" fontId="31" fillId="0" borderId="0" xfId="0" applyFont="1" applyAlignment="1">
      <alignment horizontal="center"/>
    </xf>
    <xf numFmtId="0" fontId="31" fillId="0" borderId="1" xfId="0" applyFont="1" applyBorder="1" applyAlignment="1">
      <alignment horizontal="center"/>
    </xf>
    <xf numFmtId="0" fontId="31" fillId="3" borderId="0" xfId="0" applyFont="1" applyFill="1" applyAlignment="1">
      <alignment/>
    </xf>
    <xf numFmtId="0" fontId="31" fillId="0" borderId="0" xfId="0" applyFont="1" applyAlignment="1">
      <alignment/>
    </xf>
    <xf numFmtId="0" fontId="31" fillId="0" borderId="1" xfId="0" applyFont="1" applyBorder="1" applyAlignment="1">
      <alignment/>
    </xf>
    <xf numFmtId="0" fontId="40" fillId="3" borderId="0" xfId="22" applyFont="1" applyFill="1" applyBorder="1" applyAlignment="1">
      <alignment horizontal="center" wrapText="1"/>
      <protection/>
    </xf>
    <xf numFmtId="0" fontId="40" fillId="3" borderId="0" xfId="22" applyFont="1" applyFill="1" applyBorder="1" applyAlignment="1" quotePrefix="1">
      <alignment horizontal="center"/>
      <protection/>
    </xf>
    <xf numFmtId="0" fontId="41" fillId="3" borderId="0" xfId="22" applyFont="1" applyFill="1" applyBorder="1" applyAlignment="1">
      <alignment horizontal="center" vertical="center" wrapText="1"/>
      <protection/>
    </xf>
    <xf numFmtId="0" fontId="7" fillId="0" borderId="0" xfId="20" applyFont="1" applyAlignment="1">
      <alignment horizontal="right"/>
    </xf>
    <xf numFmtId="0" fontId="16" fillId="0" borderId="0" xfId="0" applyFont="1" applyFill="1" applyBorder="1" applyAlignment="1">
      <alignment horizontal="center"/>
    </xf>
    <xf numFmtId="0" fontId="25" fillId="3" borderId="0" xfId="0" applyFont="1" applyFill="1" applyBorder="1" applyAlignment="1" quotePrefix="1">
      <alignment horizontal="center"/>
    </xf>
    <xf numFmtId="0" fontId="7" fillId="2" borderId="0" xfId="20" applyFont="1" applyFill="1" applyAlignment="1">
      <alignment horizontal="right"/>
    </xf>
    <xf numFmtId="0" fontId="42" fillId="0" borderId="0" xfId="0" applyFont="1" applyFill="1" applyBorder="1" applyAlignment="1">
      <alignment/>
    </xf>
    <xf numFmtId="0" fontId="13" fillId="0" borderId="0" xfId="0" applyFont="1" applyFill="1" applyBorder="1" applyAlignment="1">
      <alignment horizontal="left"/>
    </xf>
    <xf numFmtId="168" fontId="42" fillId="0" borderId="0" xfId="0" applyNumberFormat="1" applyFont="1" applyFill="1" applyBorder="1" applyAlignment="1" quotePrefix="1">
      <alignment horizontal="right"/>
    </xf>
    <xf numFmtId="204" fontId="42" fillId="0" borderId="0" xfId="0" applyNumberFormat="1" applyFont="1" applyFill="1" applyBorder="1" applyAlignment="1" quotePrefix="1">
      <alignment horizontal="right"/>
    </xf>
    <xf numFmtId="169" fontId="42" fillId="0" borderId="0" xfId="0" applyNumberFormat="1" applyFont="1" applyFill="1" applyBorder="1" applyAlignment="1" quotePrefix="1">
      <alignment horizontal="right"/>
    </xf>
    <xf numFmtId="167" fontId="42" fillId="0" borderId="0" xfId="0" applyNumberFormat="1" applyFont="1" applyFill="1" applyBorder="1" applyAlignment="1" quotePrefix="1">
      <alignment horizontal="right"/>
    </xf>
    <xf numFmtId="206" fontId="42" fillId="0" borderId="0" xfId="0" applyNumberFormat="1" applyFont="1" applyFill="1" applyBorder="1" applyAlignment="1" quotePrefix="1">
      <alignment horizontal="right"/>
    </xf>
    <xf numFmtId="0" fontId="13" fillId="0" borderId="2" xfId="0" applyFont="1" applyFill="1" applyBorder="1" applyAlignment="1">
      <alignment horizontal="left"/>
    </xf>
    <xf numFmtId="206" fontId="42" fillId="0" borderId="2" xfId="0" applyNumberFormat="1" applyFont="1" applyFill="1" applyBorder="1" applyAlignment="1" quotePrefix="1">
      <alignment horizontal="right"/>
    </xf>
    <xf numFmtId="168" fontId="42" fillId="0" borderId="2" xfId="0" applyNumberFormat="1" applyFont="1" applyFill="1" applyBorder="1" applyAlignment="1" quotePrefix="1">
      <alignment horizontal="right"/>
    </xf>
    <xf numFmtId="204" fontId="42" fillId="0" borderId="2" xfId="0" applyNumberFormat="1" applyFont="1" applyFill="1" applyBorder="1" applyAlignment="1" quotePrefix="1">
      <alignment horizontal="right"/>
    </xf>
    <xf numFmtId="169" fontId="42" fillId="0" borderId="2" xfId="0" applyNumberFormat="1" applyFont="1" applyFill="1" applyBorder="1" applyAlignment="1" quotePrefix="1">
      <alignment horizontal="right"/>
    </xf>
    <xf numFmtId="167" fontId="42" fillId="0" borderId="2" xfId="0" applyNumberFormat="1" applyFont="1" applyFill="1" applyBorder="1" applyAlignment="1" quotePrefix="1">
      <alignment horizontal="right"/>
    </xf>
    <xf numFmtId="0" fontId="42" fillId="3" borderId="0" xfId="0" applyFont="1" applyFill="1" applyBorder="1" applyAlignment="1">
      <alignment/>
    </xf>
    <xf numFmtId="0" fontId="13" fillId="3" borderId="0" xfId="0" applyFont="1" applyFill="1" applyBorder="1" applyAlignment="1" quotePrefix="1">
      <alignment horizontal="center"/>
    </xf>
    <xf numFmtId="0" fontId="13" fillId="3" borderId="0" xfId="0" applyFont="1" applyFill="1" applyBorder="1" applyAlignment="1">
      <alignment horizontal="left"/>
    </xf>
    <xf numFmtId="168" fontId="42" fillId="3" borderId="0" xfId="0" applyNumberFormat="1" applyFont="1" applyFill="1" applyBorder="1" applyAlignment="1" quotePrefix="1">
      <alignment horizontal="right"/>
    </xf>
    <xf numFmtId="204" fontId="42" fillId="3" borderId="0" xfId="0" applyNumberFormat="1" applyFont="1" applyFill="1" applyBorder="1" applyAlignment="1" quotePrefix="1">
      <alignment horizontal="right"/>
    </xf>
    <xf numFmtId="169" fontId="42" fillId="3" borderId="0" xfId="0" applyNumberFormat="1" applyFont="1" applyFill="1" applyBorder="1" applyAlignment="1" quotePrefix="1">
      <alignment horizontal="right"/>
    </xf>
    <xf numFmtId="167" fontId="42" fillId="3" borderId="0" xfId="0" applyNumberFormat="1" applyFont="1" applyFill="1" applyBorder="1" applyAlignment="1" quotePrefix="1">
      <alignment horizontal="right"/>
    </xf>
    <xf numFmtId="0" fontId="0" fillId="3" borderId="0" xfId="0" applyFill="1" applyAlignment="1">
      <alignment/>
    </xf>
    <xf numFmtId="206" fontId="42" fillId="3" borderId="0" xfId="0" applyNumberFormat="1" applyFont="1" applyFill="1" applyBorder="1" applyAlignment="1" quotePrefix="1">
      <alignment horizontal="right"/>
    </xf>
    <xf numFmtId="0" fontId="44" fillId="2" borderId="0" xfId="20" applyFont="1" applyFill="1" applyAlignment="1">
      <alignment horizontal="justify"/>
    </xf>
    <xf numFmtId="0" fontId="1" fillId="0" borderId="0" xfId="0" applyFont="1" applyFill="1" applyBorder="1" applyAlignment="1">
      <alignment/>
    </xf>
    <xf numFmtId="0" fontId="25" fillId="0" borderId="0" xfId="0" applyFont="1" applyFill="1" applyBorder="1" applyAlignment="1">
      <alignment horizontal="center"/>
    </xf>
    <xf numFmtId="0" fontId="26" fillId="0" borderId="0" xfId="0" applyFont="1" applyFill="1" applyBorder="1" applyAlignment="1">
      <alignment/>
    </xf>
    <xf numFmtId="0" fontId="25" fillId="0" borderId="0" xfId="0" applyFont="1" applyFill="1" applyBorder="1" applyAlignment="1">
      <alignment/>
    </xf>
    <xf numFmtId="0" fontId="5" fillId="0" borderId="0" xfId="0" applyFont="1" applyFill="1" applyBorder="1" applyAlignment="1">
      <alignment horizontal="left"/>
    </xf>
    <xf numFmtId="167" fontId="1" fillId="0" borderId="0" xfId="0" applyNumberFormat="1" applyFont="1" applyFill="1" applyBorder="1" applyAlignment="1">
      <alignment horizontal="right"/>
    </xf>
    <xf numFmtId="204" fontId="1" fillId="0" borderId="0" xfId="0" applyNumberFormat="1" applyFont="1" applyFill="1" applyBorder="1" applyAlignment="1">
      <alignment horizontal="right"/>
    </xf>
    <xf numFmtId="169" fontId="1" fillId="0" borderId="0" xfId="0" applyNumberFormat="1" applyFont="1" applyFill="1" applyBorder="1" applyAlignment="1">
      <alignment horizontal="right"/>
    </xf>
    <xf numFmtId="205" fontId="1" fillId="0" borderId="0" xfId="0" applyNumberFormat="1" applyFont="1" applyFill="1" applyBorder="1" applyAlignment="1">
      <alignment horizontal="right"/>
    </xf>
    <xf numFmtId="0" fontId="5" fillId="0" borderId="2" xfId="0" applyFont="1" applyFill="1" applyBorder="1" applyAlignment="1">
      <alignment horizontal="left"/>
    </xf>
    <xf numFmtId="205" fontId="1" fillId="0" borderId="2" xfId="0" applyNumberFormat="1" applyFont="1" applyFill="1" applyBorder="1" applyAlignment="1">
      <alignment horizontal="right"/>
    </xf>
    <xf numFmtId="167" fontId="1" fillId="0" borderId="2" xfId="0" applyNumberFormat="1" applyFont="1" applyFill="1" applyBorder="1" applyAlignment="1">
      <alignment horizontal="right"/>
    </xf>
    <xf numFmtId="204" fontId="1" fillId="0" borderId="2" xfId="0" applyNumberFormat="1" applyFont="1" applyFill="1" applyBorder="1" applyAlignment="1">
      <alignment horizontal="right"/>
    </xf>
    <xf numFmtId="169" fontId="1" fillId="0" borderId="2" xfId="0" applyNumberFormat="1" applyFont="1" applyFill="1" applyBorder="1" applyAlignment="1">
      <alignment horizontal="right"/>
    </xf>
    <xf numFmtId="0" fontId="1" fillId="3" borderId="0" xfId="0" applyFont="1" applyFill="1" applyBorder="1" applyAlignment="1">
      <alignment/>
    </xf>
    <xf numFmtId="0" fontId="5" fillId="3" borderId="0" xfId="0" applyFont="1" applyFill="1" applyBorder="1" applyAlignment="1">
      <alignment horizontal="left"/>
    </xf>
    <xf numFmtId="167" fontId="1" fillId="3" borderId="0" xfId="0" applyNumberFormat="1" applyFont="1" applyFill="1" applyBorder="1" applyAlignment="1">
      <alignment horizontal="right"/>
    </xf>
    <xf numFmtId="204"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205" fontId="1" fillId="3" borderId="0" xfId="0" applyNumberFormat="1" applyFont="1" applyFill="1" applyBorder="1" applyAlignment="1">
      <alignment horizontal="right"/>
    </xf>
    <xf numFmtId="168" fontId="1" fillId="0" borderId="0" xfId="0" applyNumberFormat="1" applyFont="1" applyFill="1" applyBorder="1" applyAlignment="1">
      <alignment horizontal="right"/>
    </xf>
    <xf numFmtId="167" fontId="1" fillId="0" borderId="0" xfId="21" applyNumberFormat="1" applyFont="1" applyFill="1" applyBorder="1" applyAlignment="1" applyProtection="1">
      <alignment horizontal="right"/>
      <protection/>
    </xf>
    <xf numFmtId="168" fontId="1" fillId="0" borderId="2" xfId="0" applyNumberFormat="1" applyFont="1" applyFill="1" applyBorder="1" applyAlignment="1">
      <alignment horizontal="right"/>
    </xf>
    <xf numFmtId="167" fontId="1" fillId="0" borderId="2" xfId="21" applyNumberFormat="1" applyFont="1" applyFill="1" applyBorder="1" applyAlignment="1" applyProtection="1">
      <alignment horizontal="right"/>
      <protection/>
    </xf>
    <xf numFmtId="0" fontId="0" fillId="0" borderId="0" xfId="0" applyBorder="1" applyAlignment="1">
      <alignment/>
    </xf>
    <xf numFmtId="168" fontId="1" fillId="3" borderId="0" xfId="0" applyNumberFormat="1" applyFont="1" applyFill="1" applyBorder="1" applyAlignment="1">
      <alignment horizontal="right"/>
    </xf>
    <xf numFmtId="167" fontId="1" fillId="3" borderId="0" xfId="21" applyNumberFormat="1" applyFont="1" applyFill="1" applyBorder="1" applyAlignment="1" applyProtection="1">
      <alignment horizontal="right"/>
      <protection/>
    </xf>
    <xf numFmtId="0" fontId="5" fillId="0" borderId="0" xfId="0" applyFont="1" applyFill="1" applyBorder="1" applyAlignment="1">
      <alignment horizontal="center"/>
    </xf>
    <xf numFmtId="170" fontId="1" fillId="0" borderId="0" xfId="0" applyNumberFormat="1" applyFont="1" applyFill="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2" xfId="0" applyFont="1" applyFill="1" applyBorder="1" applyAlignment="1">
      <alignment horizontal="left"/>
    </xf>
    <xf numFmtId="170" fontId="1" fillId="0" borderId="2" xfId="0" applyNumberFormat="1" applyFont="1" applyFill="1" applyBorder="1" applyAlignment="1">
      <alignment horizontal="right"/>
    </xf>
    <xf numFmtId="170" fontId="1" fillId="3" borderId="0" xfId="0" applyNumberFormat="1" applyFont="1" applyFill="1" applyBorder="1" applyAlignment="1">
      <alignment horizontal="right"/>
    </xf>
    <xf numFmtId="0" fontId="1" fillId="3" borderId="0" xfId="0" applyFont="1" applyFill="1" applyBorder="1" applyAlignment="1">
      <alignment horizontal="right"/>
    </xf>
    <xf numFmtId="0" fontId="1" fillId="3" borderId="0" xfId="0" applyFont="1" applyFill="1" applyBorder="1" applyAlignment="1">
      <alignment horizontal="left"/>
    </xf>
    <xf numFmtId="0" fontId="25" fillId="3" borderId="7" xfId="0" applyFont="1" applyFill="1" applyBorder="1" applyAlignment="1">
      <alignment horizontal="center"/>
    </xf>
    <xf numFmtId="0" fontId="25" fillId="3" borderId="7" xfId="0" applyFont="1" applyFill="1" applyBorder="1" applyAlignment="1">
      <alignment/>
    </xf>
    <xf numFmtId="0" fontId="26" fillId="3" borderId="2" xfId="0" applyFont="1" applyFill="1" applyBorder="1" applyAlignment="1">
      <alignment/>
    </xf>
    <xf numFmtId="0" fontId="25" fillId="3" borderId="2" xfId="0" applyFont="1" applyFill="1" applyBorder="1" applyAlignment="1">
      <alignment horizontal="center"/>
    </xf>
    <xf numFmtId="0" fontId="1" fillId="3" borderId="2" xfId="0" applyFont="1" applyFill="1" applyBorder="1" applyAlignment="1">
      <alignment/>
    </xf>
    <xf numFmtId="0" fontId="0" fillId="0" borderId="0" xfId="0" applyBorder="1" applyAlignment="1">
      <alignment horizontal="center" vertical="center" wrapText="1"/>
    </xf>
    <xf numFmtId="0" fontId="25" fillId="3" borderId="2" xfId="0" applyFont="1" applyFill="1" applyBorder="1" applyAlignment="1" quotePrefix="1">
      <alignment horizontal="center"/>
    </xf>
    <xf numFmtId="0" fontId="13" fillId="3" borderId="7" xfId="0" applyFont="1" applyFill="1" applyBorder="1" applyAlignment="1">
      <alignment horizontal="center"/>
    </xf>
    <xf numFmtId="0" fontId="13" fillId="3" borderId="2" xfId="0" applyFont="1" applyFill="1" applyBorder="1" applyAlignment="1">
      <alignment horizontal="center"/>
    </xf>
    <xf numFmtId="0" fontId="0" fillId="0" borderId="0" xfId="0" applyFill="1" applyBorder="1" applyAlignment="1">
      <alignment/>
    </xf>
    <xf numFmtId="0" fontId="5" fillId="3" borderId="2" xfId="0" applyFont="1" applyFill="1" applyBorder="1" applyAlignment="1">
      <alignment horizontal="center"/>
    </xf>
    <xf numFmtId="0" fontId="5" fillId="3" borderId="7" xfId="0" applyFont="1" applyFill="1" applyBorder="1" applyAlignment="1">
      <alignment horizontal="center"/>
    </xf>
    <xf numFmtId="0" fontId="0" fillId="3" borderId="7" xfId="0" applyFill="1" applyBorder="1" applyAlignment="1">
      <alignmen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justify" vertical="top" wrapText="1"/>
    </xf>
    <xf numFmtId="0" fontId="5" fillId="0" borderId="0" xfId="0" applyFont="1" applyAlignment="1">
      <alignment wrapText="1"/>
    </xf>
    <xf numFmtId="0" fontId="40" fillId="3" borderId="6" xfId="22" applyFont="1" applyFill="1" applyBorder="1" applyAlignment="1">
      <alignment horizontal="center" vertical="center" wrapText="1"/>
      <protection/>
    </xf>
    <xf numFmtId="0" fontId="40" fillId="3" borderId="0" xfId="22" applyFont="1" applyFill="1" applyBorder="1" applyAlignment="1">
      <alignment horizontal="center" vertical="center" wrapText="1"/>
      <protection/>
    </xf>
    <xf numFmtId="0" fontId="5" fillId="0" borderId="0" xfId="0" applyFont="1" applyAlignment="1" quotePrefix="1">
      <alignment horizontal="center" vertical="top"/>
    </xf>
    <xf numFmtId="0" fontId="5" fillId="3" borderId="0" xfId="22" applyFont="1" applyFill="1" applyBorder="1" applyAlignment="1">
      <alignment horizontal="center" vertical="center"/>
      <protection/>
    </xf>
    <xf numFmtId="0" fontId="5" fillId="3" borderId="1" xfId="22" applyFont="1" applyFill="1" applyBorder="1" applyAlignment="1">
      <alignment horizontal="center"/>
      <protection/>
    </xf>
    <xf numFmtId="0" fontId="25" fillId="3" borderId="0" xfId="0" applyFont="1" applyFill="1" applyBorder="1" applyAlignment="1">
      <alignment/>
    </xf>
    <xf numFmtId="0" fontId="13" fillId="0" borderId="0" xfId="20" applyFont="1" applyAlignment="1">
      <alignment horizontal="left" vertical="top" wrapText="1"/>
    </xf>
    <xf numFmtId="0" fontId="28" fillId="0" borderId="0" xfId="20" applyFont="1" applyAlignment="1">
      <alignment horizontal="left" vertical="top" wrapText="1"/>
    </xf>
    <xf numFmtId="0" fontId="28" fillId="0" borderId="0" xfId="20" applyFont="1" applyAlignment="1">
      <alignment horizontal="left"/>
    </xf>
    <xf numFmtId="0" fontId="0" fillId="0" borderId="0" xfId="0" applyAlignment="1">
      <alignment horizontal="left" vertical="top" wrapText="1"/>
    </xf>
    <xf numFmtId="0" fontId="5" fillId="0" borderId="0" xfId="0" applyFont="1" applyFill="1" applyAlignment="1">
      <alignment horizontal="left" vertical="center" wrapText="1"/>
    </xf>
    <xf numFmtId="0" fontId="5" fillId="0" borderId="0" xfId="0" applyFont="1" applyAlignment="1">
      <alignment horizontal="left" vertical="top"/>
    </xf>
    <xf numFmtId="0" fontId="0" fillId="0" borderId="0" xfId="0" applyAlignment="1">
      <alignment wrapText="1"/>
    </xf>
    <xf numFmtId="0" fontId="6" fillId="0" borderId="0" xfId="0" applyFont="1" applyFill="1" applyAlignment="1">
      <alignment horizontal="left"/>
    </xf>
    <xf numFmtId="0" fontId="11" fillId="0" borderId="0" xfId="0" applyFont="1" applyFill="1" applyAlignment="1">
      <alignment horizontal="right"/>
    </xf>
    <xf numFmtId="0" fontId="7" fillId="0" borderId="0" xfId="20" applyFont="1" applyFill="1" applyAlignment="1">
      <alignment horizontal="right"/>
    </xf>
    <xf numFmtId="0" fontId="20" fillId="3" borderId="0" xfId="0" applyFont="1" applyFill="1" applyAlignment="1">
      <alignment horizontal="right"/>
    </xf>
    <xf numFmtId="0" fontId="5" fillId="0" borderId="0" xfId="0" applyFont="1" applyFill="1" applyAlignment="1">
      <alignment horizontal="left" vertical="justify" wrapText="1"/>
    </xf>
    <xf numFmtId="0" fontId="7" fillId="0" borderId="0" xfId="20" applyFont="1" applyFill="1" applyAlignment="1">
      <alignment horizontal="left"/>
    </xf>
    <xf numFmtId="0" fontId="11" fillId="2" borderId="0" xfId="0" applyFont="1" applyFill="1" applyAlignment="1">
      <alignment horizontal="right"/>
    </xf>
    <xf numFmtId="0" fontId="5" fillId="2" borderId="0" xfId="0" applyFont="1" applyFill="1" applyAlignment="1">
      <alignment horizontal="left" vertical="top" wrapText="1"/>
    </xf>
    <xf numFmtId="0" fontId="11" fillId="0" borderId="0" xfId="0" applyFont="1" applyAlignment="1">
      <alignment horizontal="right"/>
    </xf>
    <xf numFmtId="0" fontId="16" fillId="0" borderId="0" xfId="0" applyFont="1" applyFill="1" applyBorder="1" applyAlignment="1">
      <alignment horizontal="center" vertical="center" wrapText="1"/>
    </xf>
    <xf numFmtId="0" fontId="20" fillId="3" borderId="0" xfId="0" applyFont="1" applyFill="1" applyAlignment="1">
      <alignment horizontal="center"/>
    </xf>
    <xf numFmtId="0" fontId="20" fillId="3" borderId="0" xfId="0" applyFont="1" applyFill="1" applyAlignment="1">
      <alignment horizontal="left"/>
    </xf>
    <xf numFmtId="0" fontId="19" fillId="3" borderId="0" xfId="0" applyFont="1" applyFill="1" applyAlignment="1">
      <alignment horizontal="center"/>
    </xf>
    <xf numFmtId="0" fontId="9" fillId="3" borderId="0" xfId="0" applyFont="1" applyFill="1" applyAlignment="1">
      <alignment horizontal="center"/>
    </xf>
    <xf numFmtId="0" fontId="18" fillId="2" borderId="0" xfId="20" applyFont="1" applyFill="1" applyAlignment="1">
      <alignment horizontal="justify"/>
    </xf>
    <xf numFmtId="0" fontId="7" fillId="0" borderId="0" xfId="20" applyFont="1" applyAlignment="1">
      <alignment horizontal="right" vertical="top" wrapText="1"/>
    </xf>
    <xf numFmtId="0" fontId="5" fillId="0" borderId="0" xfId="0" applyFont="1" applyAlignment="1">
      <alignment horizontal="justify" vertical="center" wrapText="1"/>
    </xf>
    <xf numFmtId="0" fontId="5" fillId="0" borderId="0" xfId="0" applyFont="1" applyAlignment="1">
      <alignment horizontal="justify" vertical="justify"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justify"/>
    </xf>
    <xf numFmtId="0" fontId="5" fillId="0"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5" fillId="0" borderId="0" xfId="22" applyFont="1" applyFill="1" applyBorder="1" applyAlignment="1">
      <alignment horizontal="center" vertical="center"/>
      <protection/>
    </xf>
    <xf numFmtId="0" fontId="25" fillId="3" borderId="0" xfId="22" applyFont="1" applyFill="1" applyBorder="1" applyAlignment="1">
      <alignment horizontal="center" vertical="center"/>
      <protection/>
    </xf>
    <xf numFmtId="0" fontId="1" fillId="0" borderId="0" xfId="0" applyFont="1" applyAlignment="1">
      <alignment horizontal="justify" vertical="center" wrapText="1"/>
    </xf>
    <xf numFmtId="0" fontId="1" fillId="0" borderId="0" xfId="0" applyFont="1" applyAlignment="1">
      <alignment horizontal="left"/>
    </xf>
    <xf numFmtId="0" fontId="5" fillId="0" borderId="0" xfId="0" applyFont="1" applyAlignment="1">
      <alignment horizontal="justify" vertical="top"/>
    </xf>
    <xf numFmtId="0" fontId="29" fillId="0" borderId="0" xfId="0" applyFont="1" applyAlignment="1">
      <alignment horizontal="justify" vertical="top"/>
    </xf>
    <xf numFmtId="0" fontId="1" fillId="0" borderId="0" xfId="20" applyFont="1" applyAlignment="1">
      <alignment vertical="center" wrapText="1"/>
    </xf>
    <xf numFmtId="0" fontId="0" fillId="0" borderId="0" xfId="0" applyFont="1" applyAlignment="1">
      <alignment/>
    </xf>
    <xf numFmtId="0" fontId="7" fillId="0" borderId="0" xfId="20" applyFont="1" applyAlignment="1">
      <alignment horizontal="right"/>
    </xf>
    <xf numFmtId="0" fontId="16" fillId="0" borderId="0" xfId="0" applyFont="1" applyFill="1" applyBorder="1" applyAlignment="1">
      <alignment horizontal="center"/>
    </xf>
    <xf numFmtId="0" fontId="25" fillId="3" borderId="7"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26" fillId="0" borderId="0" xfId="0" applyFont="1" applyFill="1" applyBorder="1" applyAlignment="1">
      <alignment horizontal="center"/>
    </xf>
    <xf numFmtId="0" fontId="5" fillId="0" borderId="0" xfId="0" applyFont="1" applyAlignment="1">
      <alignment horizontal="right"/>
    </xf>
    <xf numFmtId="0" fontId="25" fillId="3" borderId="8" xfId="0" applyFont="1" applyFill="1" applyBorder="1" applyAlignment="1" quotePrefix="1">
      <alignment horizontal="center"/>
    </xf>
    <xf numFmtId="0" fontId="25" fillId="3" borderId="8" xfId="0" applyFont="1" applyFill="1" applyBorder="1" applyAlignment="1">
      <alignment horizontal="center"/>
    </xf>
    <xf numFmtId="0" fontId="26" fillId="0" borderId="0" xfId="0" applyFont="1" applyFill="1" applyBorder="1" applyAlignment="1" quotePrefix="1">
      <alignment horizontal="center"/>
    </xf>
    <xf numFmtId="0" fontId="0" fillId="0" borderId="0" xfId="0" applyBorder="1" applyAlignment="1">
      <alignment horizontal="center" vertical="center" wrapText="1"/>
    </xf>
    <xf numFmtId="0" fontId="25" fillId="3" borderId="7" xfId="0" applyFont="1" applyFill="1" applyBorder="1" applyAlignment="1" quotePrefix="1">
      <alignment horizontal="center" vertical="center"/>
    </xf>
    <xf numFmtId="0" fontId="25" fillId="3" borderId="0" xfId="0" applyFont="1" applyFill="1" applyBorder="1" applyAlignment="1" quotePrefix="1">
      <alignment horizontal="center" vertical="center"/>
    </xf>
    <xf numFmtId="0" fontId="13" fillId="3" borderId="8" xfId="0" applyFont="1" applyFill="1" applyBorder="1" applyAlignment="1">
      <alignment horizontal="center"/>
    </xf>
    <xf numFmtId="0" fontId="13" fillId="3" borderId="0" xfId="0" applyFont="1" applyFill="1" applyBorder="1" applyAlignment="1">
      <alignment horizontal="center"/>
    </xf>
    <xf numFmtId="0" fontId="1" fillId="0" borderId="0" xfId="20" applyFont="1" applyAlignment="1">
      <alignment horizontal="left"/>
    </xf>
    <xf numFmtId="0" fontId="13" fillId="0" borderId="0" xfId="0" applyFont="1" applyFill="1" applyBorder="1" applyAlignment="1">
      <alignment horizontal="center"/>
    </xf>
    <xf numFmtId="0" fontId="13" fillId="0" borderId="0" xfId="0" applyFont="1" applyFill="1" applyBorder="1" applyAlignment="1" quotePrefix="1">
      <alignment horizontal="center"/>
    </xf>
    <xf numFmtId="0" fontId="42" fillId="0" borderId="0" xfId="0" applyFont="1" applyFill="1" applyBorder="1" applyAlignment="1">
      <alignment horizontal="center"/>
    </xf>
    <xf numFmtId="0" fontId="13" fillId="3" borderId="7" xfId="0" applyFont="1" applyFill="1" applyBorder="1" applyAlignment="1">
      <alignment horizontal="center" vertical="center" wrapText="1"/>
    </xf>
    <xf numFmtId="0" fontId="0" fillId="0" borderId="7" xfId="0"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0" fillId="0" borderId="0" xfId="0" applyAlignment="1">
      <alignment horizontal="justify" vertical="center" wrapText="1"/>
    </xf>
    <xf numFmtId="0" fontId="39" fillId="0" borderId="0" xfId="20" applyFont="1" applyAlignment="1">
      <alignment horizontal="justify"/>
    </xf>
    <xf numFmtId="0" fontId="1" fillId="0" borderId="0" xfId="20" applyFont="1" applyAlignment="1">
      <alignment horizontal="justify" vertical="center"/>
    </xf>
    <xf numFmtId="0" fontId="1" fillId="0" borderId="0" xfId="0" applyFont="1" applyAlignment="1">
      <alignment horizontal="justify"/>
    </xf>
    <xf numFmtId="0" fontId="39" fillId="0" borderId="0" xfId="20" applyFont="1" applyAlignment="1">
      <alignment horizontal="justify" vertical="center" wrapText="1"/>
    </xf>
    <xf numFmtId="3" fontId="25" fillId="3" borderId="8" xfId="0" applyNumberFormat="1" applyFont="1" applyFill="1" applyBorder="1" applyAlignment="1">
      <alignment horizontal="center"/>
    </xf>
    <xf numFmtId="0" fontId="25" fillId="3" borderId="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36" fillId="2" borderId="1" xfId="20" applyFont="1" applyFill="1" applyBorder="1" applyAlignment="1">
      <alignment horizontal="left"/>
    </xf>
    <xf numFmtId="0" fontId="5" fillId="0" borderId="0" xfId="0" applyFont="1" applyFill="1" applyAlignment="1">
      <alignment horizontal="left" vertical="top"/>
    </xf>
    <xf numFmtId="207" fontId="0" fillId="0" borderId="0" xfId="0" applyNumberFormat="1" applyAlignment="1">
      <alignment/>
    </xf>
    <xf numFmtId="208" fontId="0" fillId="0" borderId="0" xfId="0" applyNumberFormat="1" applyAlignment="1">
      <alignment/>
    </xf>
    <xf numFmtId="165" fontId="0" fillId="0" borderId="0" xfId="0" applyNumberFormat="1" applyAlignment="1">
      <alignment/>
    </xf>
    <xf numFmtId="0" fontId="32" fillId="0" borderId="0" xfId="20" applyFont="1" applyAlignment="1">
      <alignment horizontal="justify" vertical="center" wrapText="1"/>
    </xf>
    <xf numFmtId="0" fontId="46" fillId="0" borderId="0" xfId="20" applyFont="1" applyAlignment="1">
      <alignment horizontal="justify" vertical="center" wrapText="1"/>
    </xf>
    <xf numFmtId="0" fontId="32" fillId="0" borderId="0" xfId="20" applyFont="1" applyAlignment="1">
      <alignment horizontal="left"/>
    </xf>
    <xf numFmtId="0" fontId="5" fillId="2" borderId="0" xfId="0" applyFont="1" applyFill="1" applyAlignment="1">
      <alignment horizontal="right" vertical="top"/>
    </xf>
    <xf numFmtId="0" fontId="5" fillId="2" borderId="0" xfId="0" applyFont="1" applyFill="1" applyAlignment="1">
      <alignment vertical="top"/>
    </xf>
    <xf numFmtId="0" fontId="12" fillId="2" borderId="0" xfId="0" applyFont="1" applyFill="1" applyAlignment="1">
      <alignment vertical="top"/>
    </xf>
    <xf numFmtId="0" fontId="0" fillId="2" borderId="0" xfId="0" applyFont="1" applyFill="1" applyAlignment="1">
      <alignment horizontal="right" vertical="top"/>
    </xf>
    <xf numFmtId="0" fontId="0" fillId="2" borderId="0" xfId="0" applyFont="1" applyFill="1" applyAlignment="1">
      <alignment vertical="top"/>
    </xf>
    <xf numFmtId="0" fontId="34" fillId="2" borderId="0" xfId="0" applyFont="1" applyFill="1" applyAlignment="1">
      <alignment vertical="top"/>
    </xf>
    <xf numFmtId="0" fontId="0" fillId="2" borderId="0" xfId="0" applyFill="1" applyAlignment="1">
      <alignment horizontal="right" vertical="top"/>
    </xf>
    <xf numFmtId="0" fontId="0" fillId="2" borderId="0" xfId="0" applyFill="1" applyAlignment="1">
      <alignment vertical="top"/>
    </xf>
    <xf numFmtId="2" fontId="5" fillId="2" borderId="0" xfId="0" applyNumberFormat="1" applyFont="1" applyFill="1" applyAlignment="1">
      <alignment horizontal="right" vertical="top"/>
    </xf>
    <xf numFmtId="0" fontId="35" fillId="2" borderId="0" xfId="0" applyFont="1" applyFill="1" applyAlignment="1">
      <alignment vertical="top"/>
    </xf>
    <xf numFmtId="0" fontId="5" fillId="2" borderId="0" xfId="0" applyFont="1" applyFill="1" applyAlignment="1">
      <alignment horizontal="right"/>
    </xf>
    <xf numFmtId="0" fontId="5" fillId="2" borderId="0" xfId="0" applyFont="1" applyFill="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81" xfId="21"/>
    <cellStyle name="Normal_Cap 12 Ejercicios" xfId="22"/>
    <cellStyle name="Normal_cap14g_final"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wmf" /><Relationship Id="rId2" Type="http://schemas.openxmlformats.org/officeDocument/2006/relationships/image" Target="../media/image2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11.wmf" /><Relationship Id="rId6" Type="http://schemas.openxmlformats.org/officeDocument/2006/relationships/image" Target="../media/image12.wmf" /><Relationship Id="rId7" Type="http://schemas.openxmlformats.org/officeDocument/2006/relationships/image" Target="../media/image12.wmf" /><Relationship Id="rId8" Type="http://schemas.openxmlformats.org/officeDocument/2006/relationships/image" Target="../media/image13.wmf" /><Relationship Id="rId9" Type="http://schemas.openxmlformats.org/officeDocument/2006/relationships/image" Target="../media/image14.wmf" /><Relationship Id="rId10" Type="http://schemas.openxmlformats.org/officeDocument/2006/relationships/image" Target="../media/image15.wmf" /><Relationship Id="rId11" Type="http://schemas.openxmlformats.org/officeDocument/2006/relationships/image" Target="../media/image16.wmf" /><Relationship Id="rId12" Type="http://schemas.openxmlformats.org/officeDocument/2006/relationships/image" Target="../media/image1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18.wmf" /><Relationship Id="rId3" Type="http://schemas.openxmlformats.org/officeDocument/2006/relationships/image" Target="../media/image8.wmf" /><Relationship Id="rId4" Type="http://schemas.openxmlformats.org/officeDocument/2006/relationships/image" Target="../media/image20.wmf" /><Relationship Id="rId5" Type="http://schemas.openxmlformats.org/officeDocument/2006/relationships/image" Target="../media/image21.wmf" /><Relationship Id="rId6" Type="http://schemas.openxmlformats.org/officeDocument/2006/relationships/image" Target="../media/image19.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3.wmf" /><Relationship Id="rId2" Type="http://schemas.openxmlformats.org/officeDocument/2006/relationships/image" Target="../media/image2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19050</xdr:rowOff>
    </xdr:from>
    <xdr:to>
      <xdr:col>10</xdr:col>
      <xdr:colOff>1209675</xdr:colOff>
      <xdr:row>40</xdr:row>
      <xdr:rowOff>142875</xdr:rowOff>
    </xdr:to>
    <xdr:sp>
      <xdr:nvSpPr>
        <xdr:cNvPr id="1" name="Texto 5"/>
        <xdr:cNvSpPr txBox="1">
          <a:spLocks noChangeArrowheads="1"/>
        </xdr:cNvSpPr>
      </xdr:nvSpPr>
      <xdr:spPr>
        <a:xfrm>
          <a:off x="609600" y="6181725"/>
          <a:ext cx="6372225" cy="447675"/>
        </a:xfrm>
        <a:prstGeom prst="rect">
          <a:avLst/>
        </a:prstGeom>
        <a:noFill/>
        <a:ln w="1" cmpd="sng">
          <a:noFill/>
        </a:ln>
      </xdr:spPr>
      <xdr:txBody>
        <a:bodyPr vertOverflow="clip" wrap="square"/>
        <a:p>
          <a:pPr algn="l">
            <a:defRPr/>
          </a:pPr>
          <a:r>
            <a:rPr lang="en-US" cap="none" sz="800" b="1" i="0" u="none" baseline="0">
              <a:latin typeface="Times New Roman"/>
              <a:ea typeface="Times New Roman"/>
              <a:cs typeface="Times New Roman"/>
            </a:rPr>
            <a:t>(a) = (b) + (c).
(*)</a:t>
          </a:r>
          <a:r>
            <a:rPr lang="en-US" cap="none" sz="800" b="0" i="0" u="none" baseline="0">
              <a:latin typeface="Times New Roman"/>
              <a:ea typeface="Times New Roman"/>
              <a:cs typeface="Times New Roman"/>
            </a:rPr>
            <a:t> Véase nota metodológica: "Redefinición de los principales agregados monetarios", en </a:t>
          </a:r>
          <a:r>
            <a:rPr lang="en-US" cap="none" sz="800" b="0" i="1" u="none" baseline="0">
              <a:latin typeface="Times New Roman"/>
              <a:ea typeface="Times New Roman"/>
              <a:cs typeface="Times New Roman"/>
            </a:rPr>
            <a:t>Revista del Banco de la República</a:t>
          </a:r>
          <a:r>
            <a:rPr lang="en-US" cap="none" sz="800" b="0" i="0" u="none" baseline="0">
              <a:latin typeface="Times New Roman"/>
              <a:ea typeface="Times New Roman"/>
              <a:cs typeface="Times New Roman"/>
            </a:rPr>
            <a:t>, No. 812, junio de 1995.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40</xdr:row>
      <xdr:rowOff>28575</xdr:rowOff>
    </xdr:from>
    <xdr:to>
      <xdr:col>11</xdr:col>
      <xdr:colOff>57150</xdr:colOff>
      <xdr:row>42</xdr:row>
      <xdr:rowOff>133350</xdr:rowOff>
    </xdr:to>
    <xdr:sp>
      <xdr:nvSpPr>
        <xdr:cNvPr id="1" name="Texto 9"/>
        <xdr:cNvSpPr txBox="1">
          <a:spLocks noChangeArrowheads="1"/>
        </xdr:cNvSpPr>
      </xdr:nvSpPr>
      <xdr:spPr>
        <a:xfrm>
          <a:off x="600075" y="6515100"/>
          <a:ext cx="5962650" cy="428625"/>
        </a:xfrm>
        <a:prstGeom prst="rect">
          <a:avLst/>
        </a:prstGeom>
        <a:noFill/>
        <a:ln w="1" cmpd="sng">
          <a:noFill/>
        </a:ln>
      </xdr:spPr>
      <xdr:txBody>
        <a:bodyPr vertOverflow="clip" wrap="square"/>
        <a:p>
          <a:pPr algn="just">
            <a:defRPr/>
          </a:pPr>
          <a:r>
            <a:rPr lang="en-US" cap="none" sz="800" b="1" i="0" u="none" baseline="0">
              <a:latin typeface="Times New Roman"/>
              <a:ea typeface="Times New Roman"/>
              <a:cs typeface="Times New Roman"/>
            </a:rPr>
            <a:t>(a) = (b) + (h); (b) = (c) + (d) - (e) - (f) + (g).
(*)</a:t>
          </a:r>
          <a:r>
            <a:rPr lang="en-US" cap="none" sz="800" b="0" i="0" u="none" baseline="0">
              <a:latin typeface="Times New Roman"/>
              <a:ea typeface="Times New Roman"/>
              <a:cs typeface="Times New Roman"/>
            </a:rPr>
            <a:t> A partir de junio 29 de 2001 la serie histórica se reprocó para excluir del M1 los depósitos en cuenta corriente de las entidades en liquidación.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41</xdr:row>
      <xdr:rowOff>28575</xdr:rowOff>
    </xdr:from>
    <xdr:to>
      <xdr:col>16</xdr:col>
      <xdr:colOff>0</xdr:colOff>
      <xdr:row>51</xdr:row>
      <xdr:rowOff>152400</xdr:rowOff>
    </xdr:to>
    <xdr:sp>
      <xdr:nvSpPr>
        <xdr:cNvPr id="1" name="Texto 5"/>
        <xdr:cNvSpPr txBox="1">
          <a:spLocks noChangeArrowheads="1"/>
        </xdr:cNvSpPr>
      </xdr:nvSpPr>
      <xdr:spPr>
        <a:xfrm>
          <a:off x="638175" y="6562725"/>
          <a:ext cx="9648825" cy="1743075"/>
        </a:xfrm>
        <a:prstGeom prst="rect">
          <a:avLst/>
        </a:prstGeom>
        <a:noFill/>
        <a:ln w="1" cmpd="sng">
          <a:noFill/>
        </a:ln>
      </xdr:spPr>
      <xdr:txBody>
        <a:bodyPr vertOverflow="clip" wrap="square"/>
        <a:p>
          <a:pPr algn="just">
            <a:defRPr/>
          </a:pPr>
          <a:r>
            <a:rPr lang="en-US" cap="none" sz="800" b="1" i="0" u="none" baseline="0">
              <a:latin typeface="Times New Roman"/>
              <a:ea typeface="Times New Roman"/>
              <a:cs typeface="Times New Roman"/>
            </a:rPr>
            <a:t>(a) = (b) + (c) + (i) - (j) - (k); (c) = (d) + (e) + (f) + (g) + (h).
1/</a:t>
          </a:r>
          <a:r>
            <a:rPr lang="en-US" cap="none" sz="800" b="0" i="0" u="none" baseline="0">
              <a:latin typeface="Times New Roman"/>
              <a:ea typeface="Times New Roman"/>
              <a:cs typeface="Times New Roman"/>
            </a:rPr>
            <a:t> Véase nota metodológica: "Redefinición de los principales agregados monetarios", en </a:t>
          </a:r>
          <a:r>
            <a:rPr lang="en-US" cap="none" sz="800" b="0" i="1" u="none" baseline="0">
              <a:latin typeface="Times New Roman"/>
              <a:ea typeface="Times New Roman"/>
              <a:cs typeface="Times New Roman"/>
            </a:rPr>
            <a:t>Revista del Banco de la República</a:t>
          </a:r>
          <a:r>
            <a:rPr lang="en-US" cap="none" sz="800" b="0" i="0" u="none" baseline="0">
              <a:latin typeface="Times New Roman"/>
              <a:ea typeface="Times New Roman"/>
              <a:cs typeface="Times New Roman"/>
            </a:rPr>
            <a:t>, No. 812,  junio de 1995.
</a:t>
          </a:r>
          <a:r>
            <a:rPr lang="en-US" cap="none" sz="800" b="1" i="0" u="none" baseline="0">
              <a:latin typeface="Times New Roman"/>
              <a:ea typeface="Times New Roman"/>
              <a:cs typeface="Times New Roman"/>
            </a:rPr>
            <a:t>2/ </a:t>
          </a:r>
          <a:r>
            <a:rPr lang="en-US" cap="none" sz="800" b="0" i="0" u="none" baseline="0">
              <a:latin typeface="Times New Roman"/>
              <a:ea typeface="Times New Roman"/>
              <a:cs typeface="Times New Roman"/>
            </a:rPr>
            <a:t>El concepto de neto involucra los pasivos no monetarios de cada sector.
</a:t>
          </a:r>
          <a:r>
            <a:rPr lang="en-US" cap="none" sz="800" b="1" i="0" u="none" baseline="0">
              <a:latin typeface="Times New Roman"/>
              <a:ea typeface="Times New Roman"/>
              <a:cs typeface="Times New Roman"/>
            </a:rPr>
            <a:t>3/</a:t>
          </a:r>
          <a:r>
            <a:rPr lang="en-US" cap="none" sz="800" b="0" i="0" u="none" baseline="0">
              <a:latin typeface="Times New Roman"/>
              <a:ea typeface="Times New Roman"/>
              <a:cs typeface="Times New Roman"/>
            </a:rPr>
            <a:t> A partir de enero 4 de 1999, se modificó el cálculo de las reservas internacionales de acuerdo con el nuevo </a:t>
          </a:r>
          <a:r>
            <a:rPr lang="en-US" cap="none" sz="800" b="0" i="1" u="none" baseline="0">
              <a:latin typeface="Times New Roman"/>
              <a:ea typeface="Times New Roman"/>
              <a:cs typeface="Times New Roman"/>
            </a:rPr>
            <a:t>Manual de balanza de pagos</a:t>
          </a:r>
          <a:r>
            <a:rPr lang="en-US" cap="none" sz="800" b="0" i="0" u="none" baseline="0">
              <a:latin typeface="Times New Roman"/>
              <a:ea typeface="Times New Roman"/>
              <a:cs typeface="Times New Roman"/>
            </a:rPr>
            <a:t> del FMI. Se restringió la definición de los pasivos de corto plazo a las obligaciones de menos de un año con no residentes, por lo cual se excluyó de dichos pasivos las obligaciones del Banco de la República con la Dirección del Tesoro Nacional y con otras entidades. Así mismo, se excluyó de los pasivos a corto plazo, los pasivos con organismos internacionales como el BID y el BDC por ser  pasivos de largo plazo. Las cuentas por pagar de inversiones se reclasificaron dentro del activo pero con signo contrario, y se descontaron del rubro valuación neta y provisión US$55,7 millones correspondientes al saldo de los convenios reestructurados con Cuba y Honduras. Para efectos de comparación, las cifras correspondientes a los años anteriores también se modificaron.
</a:t>
          </a:r>
          <a:r>
            <a:rPr lang="en-US" cap="none" sz="800" b="1" i="0" u="none" baseline="0">
              <a:latin typeface="Times New Roman"/>
              <a:ea typeface="Times New Roman"/>
              <a:cs typeface="Times New Roman"/>
            </a:rPr>
            <a:t>4</a:t>
          </a:r>
          <a:r>
            <a:rPr lang="en-US" cap="none" sz="800" b="0" i="0" u="none" baseline="0">
              <a:latin typeface="Times New Roman"/>
              <a:ea typeface="Times New Roman"/>
              <a:cs typeface="Times New Roman"/>
            </a:rPr>
            <a:t>/ CF, CAV, CFC, organismos cooperativos de orden superior, sociedades fiduciarias, BCH, IFI, Bancoldex, Fogafin, Finagro y Findeter.
</a:t>
          </a:r>
          <a:r>
            <a:rPr lang="en-US" cap="none" sz="800" b="1" i="0" u="none" baseline="0">
              <a:latin typeface="Times New Roman"/>
              <a:ea typeface="Times New Roman"/>
              <a:cs typeface="Times New Roman"/>
            </a:rPr>
            <a:t>5/</a:t>
          </a:r>
          <a:r>
            <a:rPr lang="en-US" cap="none" sz="800" b="0" i="0" u="none" baseline="0">
              <a:latin typeface="Times New Roman"/>
              <a:ea typeface="Times New Roman"/>
              <a:cs typeface="Times New Roman"/>
            </a:rPr>
            <a:t> Títulos canjeables Resolución 66 de 1986 Junta. Monetaria, títulos divisas por financiación Resolución 21 de 1993 y otros.
</a:t>
          </a:r>
          <a:r>
            <a:rPr lang="en-US" cap="none" sz="800" b="1" i="0" u="none" baseline="0">
              <a:latin typeface="Times New Roman"/>
              <a:ea typeface="Times New Roman"/>
              <a:cs typeface="Times New Roman"/>
            </a:rPr>
            <a:t>6/ </a:t>
          </a:r>
          <a:r>
            <a:rPr lang="en-US" cap="none" sz="800" b="0" i="0" u="none" baseline="0">
              <a:latin typeface="Times New Roman"/>
              <a:ea typeface="Times New Roman"/>
              <a:cs typeface="Times New Roman"/>
            </a:rPr>
            <a:t>Incluye el saldo de la CEC hasta enero 3 de 1993, fecha de su liquidación, aportes a organismos internacionales en M/N y la moneda metálica emitida.
</a:t>
          </a:r>
          <a:r>
            <a:rPr lang="en-US" cap="none" sz="800" b="1" i="0" u="none" baseline="0">
              <a:latin typeface="Times New Roman"/>
              <a:ea typeface="Times New Roman"/>
              <a:cs typeface="Times New Roman"/>
            </a:rPr>
            <a:t>7/</a:t>
          </a:r>
          <a:r>
            <a:rPr lang="en-US" cap="none" sz="800" b="0" i="0" u="none" baseline="0">
              <a:latin typeface="Times New Roman"/>
              <a:ea typeface="Times New Roman"/>
              <a:cs typeface="Times New Roman"/>
            </a:rPr>
            <a:t> Comprende principalmente capital, reserva legal, reserva estatutaria, superávit por liquidación de la CEC, superávit por valorización de los activos y ajuste de cambio de activos y pasivos en 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19050</xdr:rowOff>
    </xdr:from>
    <xdr:to>
      <xdr:col>9</xdr:col>
      <xdr:colOff>19050</xdr:colOff>
      <xdr:row>36</xdr:row>
      <xdr:rowOff>0</xdr:rowOff>
    </xdr:to>
    <xdr:sp>
      <xdr:nvSpPr>
        <xdr:cNvPr id="1" name="Texto 5"/>
        <xdr:cNvSpPr txBox="1">
          <a:spLocks noChangeArrowheads="1"/>
        </xdr:cNvSpPr>
      </xdr:nvSpPr>
      <xdr:spPr>
        <a:xfrm>
          <a:off x="609600" y="5486400"/>
          <a:ext cx="3571875" cy="304800"/>
        </a:xfrm>
        <a:prstGeom prst="rect">
          <a:avLst/>
        </a:prstGeom>
        <a:noFill/>
        <a:ln w="1" cmpd="sng">
          <a:noFill/>
        </a:ln>
      </xdr:spPr>
      <xdr:txBody>
        <a:bodyPr vertOverflow="clip" wrap="square"/>
        <a:p>
          <a:pPr algn="just">
            <a:defRPr/>
          </a:pPr>
          <a:r>
            <a:rPr lang="en-US" cap="none" sz="800" b="1" i="0" u="none" baseline="0">
              <a:latin typeface="Times New Roman"/>
              <a:ea typeface="Times New Roman"/>
              <a:cs typeface="Times New Roman"/>
            </a:rPr>
            <a:t>(*)</a:t>
          </a:r>
          <a:r>
            <a:rPr lang="en-US" cap="none" sz="800" b="0" i="0" u="none" baseline="0">
              <a:latin typeface="Times New Roman"/>
              <a:ea typeface="Times New Roman"/>
              <a:cs typeface="Times New Roman"/>
            </a:rPr>
            <a:t> Véase nota metodológica: "Redefinición de los principales agregados monetarios", </a:t>
          </a:r>
          <a:r>
            <a:rPr lang="en-US" cap="none" sz="800" b="0" i="1" u="none" baseline="0">
              <a:latin typeface="Times New Roman"/>
              <a:ea typeface="Times New Roman"/>
              <a:cs typeface="Times New Roman"/>
            </a:rPr>
            <a:t>Revista del Banco de la República</a:t>
          </a:r>
          <a:r>
            <a:rPr lang="en-US" cap="none" sz="800" b="0" i="0" u="none" baseline="0">
              <a:latin typeface="Times New Roman"/>
              <a:ea typeface="Times New Roman"/>
              <a:cs typeface="Times New Roman"/>
            </a:rPr>
            <a:t>, junio de 1995.
Fuente: Banco de la República.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6.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banrep.org/economia/Revista_banco/archivos/ver_act_sem/Seccion01nueva.xls" TargetMode="External" /><Relationship Id="rId2" Type="http://schemas.openxmlformats.org/officeDocument/2006/relationships/drawing" Target="../drawings/drawing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banrep.org/economia/Revista_banco/archivos/ver_act_sem/Seccion01nueva.xls" TargetMode="Externa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nrep.org/economia/Revista_banco/archivos/ver_act_sem/Seccion01nueva.xls" TargetMode="External" /><Relationship Id="rId2" Type="http://schemas.openxmlformats.org/officeDocument/2006/relationships/drawing" Target="../drawings/drawing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anrep.org/economia/Revista_banco/archivos/ver_act_sem/Seccion01nueva.xls" TargetMode="External" /><Relationship Id="rId2" Type="http://schemas.openxmlformats.org/officeDocument/2006/relationships/drawing" Target="../drawings/drawing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banrep.gov.co/estad/dsbb/ctasfinan4.htm." TargetMode="External" /><Relationship Id="rId2" Type="http://schemas.openxmlformats.org/officeDocument/2006/relationships/hyperlink" Target="http://www.banrep.gov.co/docum/report-estab-fin4.htm" TargetMode="External" /><Relationship Id="rId3" Type="http://schemas.openxmlformats.org/officeDocument/2006/relationships/hyperlink" Target="http://www.banrep.org/docum/revista4.htm" TargetMode="External" /><Relationship Id="rId4" Type="http://schemas.openxmlformats.org/officeDocument/2006/relationships/hyperlink" Target="http://www.banrep.gov.co/estad/dsbb/ctasfinan4.htm" TargetMode="External" /><Relationship Id="rId5" Type="http://schemas.openxmlformats.org/officeDocument/2006/relationships/hyperlink" Target="http://unstats.un.org/unsd/sna1993/toctop.asp?L1=11" TargetMode="External" /><Relationship Id="rId6" Type="http://schemas.openxmlformats.org/officeDocument/2006/relationships/hyperlink" Target="http://www.banrep.org/economia/estad4.htm" TargetMode="External" /><Relationship Id="rId7" Type="http://schemas.openxmlformats.org/officeDocument/2006/relationships/hyperlink" Target="http://www.banrep.gov.co/estad/dsbb/ctasfinan4.htm" TargetMode="External" /><Relationship Id="rId8" Type="http://schemas.openxmlformats.org/officeDocument/2006/relationships/hyperlink" Target="http://www.banrep.gov.co/publicaciones/pub_es_fin.htm" TargetMode="External" /><Relationship Id="rId9"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rep.gov.co/estad/dsbb/ctasfinan4.htm" TargetMode="External" /><Relationship Id="rId2" Type="http://schemas.openxmlformats.org/officeDocument/2006/relationships/hyperlink" Target="http://www.banrep.gov.co/economia/Revista_banco/archivos/ver_act_sem/Seccion01nueva.xls" TargetMode="External" /><Relationship Id="rId3" Type="http://schemas.openxmlformats.org/officeDocument/2006/relationships/hyperlink" Target="http://www.banrep.gov.co/economia/Revista_banco/archivos/ver_act_sem/Seccion01nueva.xls" TargetMode="External" /><Relationship Id="rId4" Type="http://schemas.openxmlformats.org/officeDocument/2006/relationships/oleObject" Target="../embeddings/oleObject_1_0.bin" /><Relationship Id="rId5" Type="http://schemas.openxmlformats.org/officeDocument/2006/relationships/oleObject" Target="../embeddings/oleObject_1_1.bin"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3.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oleObject" Target="../embeddings/oleObject_7_7.bin" /><Relationship Id="rId9" Type="http://schemas.openxmlformats.org/officeDocument/2006/relationships/oleObject" Target="../embeddings/oleObject_7_8.bin" /><Relationship Id="rId10" Type="http://schemas.openxmlformats.org/officeDocument/2006/relationships/oleObject" Target="../embeddings/oleObject_7_9.bin" /><Relationship Id="rId11" Type="http://schemas.openxmlformats.org/officeDocument/2006/relationships/oleObject" Target="../embeddings/oleObject_7_10.bin" /><Relationship Id="rId12" Type="http://schemas.openxmlformats.org/officeDocument/2006/relationships/oleObject" Target="../embeddings/oleObject_7_11.bin" /><Relationship Id="rId13" Type="http://schemas.openxmlformats.org/officeDocument/2006/relationships/vmlDrawing" Target="../drawings/vmlDrawing4.v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oleObject" Target="../embeddings/oleObject_8_3.bin" /><Relationship Id="rId5" Type="http://schemas.openxmlformats.org/officeDocument/2006/relationships/oleObject" Target="../embeddings/oleObject_8_4.bin" /><Relationship Id="rId6" Type="http://schemas.openxmlformats.org/officeDocument/2006/relationships/oleObject" Target="../embeddings/oleObject_8_5.bin" /><Relationship Id="rId7" Type="http://schemas.openxmlformats.org/officeDocument/2006/relationships/vmlDrawing" Target="../drawings/vmlDrawing5.v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39"/>
  <sheetViews>
    <sheetView showGridLines="0" tabSelected="1" view="pageBreakPreview" zoomScaleSheetLayoutView="100" workbookViewId="0" topLeftCell="A1">
      <selection activeCell="A1" sqref="A1"/>
    </sheetView>
  </sheetViews>
  <sheetFormatPr defaultColWidth="9.140625" defaultRowHeight="12.75"/>
  <cols>
    <col min="1" max="2" width="4.28125" style="2" customWidth="1"/>
    <col min="3" max="3" width="0.85546875" style="14" customWidth="1"/>
    <col min="4" max="4" width="14.7109375" style="2" customWidth="1"/>
    <col min="5" max="5" width="15.28125" style="2" customWidth="1"/>
    <col min="6" max="9" width="8.8515625" style="2" customWidth="1"/>
    <col min="10" max="10" width="3.28125" style="2" customWidth="1"/>
    <col min="11" max="16384" width="8.8515625" style="2" customWidth="1"/>
  </cols>
  <sheetData>
    <row r="2" spans="9:12" ht="12.75">
      <c r="I2" s="3" t="s">
        <v>41</v>
      </c>
      <c r="J2" s="3"/>
      <c r="K2" s="3"/>
      <c r="L2" s="3"/>
    </row>
    <row r="4" spans="2:12" s="5" customFormat="1" ht="20.25">
      <c r="B4" s="386" t="s">
        <v>29</v>
      </c>
      <c r="C4" s="386"/>
      <c r="D4" s="386"/>
      <c r="E4" s="386"/>
      <c r="F4" s="386"/>
      <c r="G4" s="386"/>
      <c r="H4" s="386"/>
      <c r="I4" s="386"/>
      <c r="J4" s="22"/>
      <c r="K4" s="22"/>
      <c r="L4" s="22"/>
    </row>
    <row r="5" spans="2:7" s="5" customFormat="1" ht="12.75">
      <c r="B5" s="13"/>
      <c r="C5" s="20"/>
      <c r="D5" s="19"/>
      <c r="E5" s="19"/>
      <c r="F5" s="13"/>
      <c r="G5" s="13"/>
    </row>
    <row r="6" spans="2:9" s="5" customFormat="1" ht="18.75">
      <c r="B6" s="387" t="s">
        <v>31</v>
      </c>
      <c r="C6" s="387"/>
      <c r="D6" s="387"/>
      <c r="E6" s="387"/>
      <c r="F6" s="387"/>
      <c r="G6" s="387"/>
      <c r="H6" s="387"/>
      <c r="I6" s="387"/>
    </row>
    <row r="7" spans="2:9" s="5" customFormat="1" ht="18.75">
      <c r="B7" s="46"/>
      <c r="C7" s="46"/>
      <c r="D7" s="46"/>
      <c r="E7" s="46"/>
      <c r="F7" s="46"/>
      <c r="G7" s="46"/>
      <c r="H7" s="46"/>
      <c r="I7" s="46"/>
    </row>
    <row r="8" spans="2:13" s="5" customFormat="1" ht="15" customHeight="1">
      <c r="B8" s="229">
        <v>1</v>
      </c>
      <c r="C8" s="17" t="s">
        <v>37</v>
      </c>
      <c r="D8" s="21" t="s">
        <v>44</v>
      </c>
      <c r="E8" s="63" t="s">
        <v>45</v>
      </c>
      <c r="F8" s="11"/>
      <c r="G8" s="11"/>
      <c r="H8" s="11"/>
      <c r="I8" s="11"/>
      <c r="J8" s="11"/>
      <c r="K8" s="11"/>
      <c r="L8" s="11"/>
      <c r="M8" s="4"/>
    </row>
    <row r="9" spans="2:13" s="5" customFormat="1" ht="15" customHeight="1">
      <c r="B9" s="230">
        <f aca="true" t="shared" si="0" ref="B9:B19">+B8+1</f>
        <v>2</v>
      </c>
      <c r="C9" s="16" t="s">
        <v>33</v>
      </c>
      <c r="D9" s="21" t="s">
        <v>46</v>
      </c>
      <c r="E9" s="21" t="s">
        <v>47</v>
      </c>
      <c r="F9" s="11"/>
      <c r="G9" s="11"/>
      <c r="H9" s="11"/>
      <c r="I9" s="11"/>
      <c r="J9" s="11"/>
      <c r="K9" s="11"/>
      <c r="L9" s="11"/>
      <c r="M9" s="4"/>
    </row>
    <row r="10" spans="2:13" s="5" customFormat="1" ht="15" customHeight="1">
      <c r="B10" s="230">
        <f t="shared" si="0"/>
        <v>3</v>
      </c>
      <c r="C10" s="16" t="s">
        <v>34</v>
      </c>
      <c r="D10" s="21" t="s">
        <v>48</v>
      </c>
      <c r="E10" s="21" t="s">
        <v>49</v>
      </c>
      <c r="F10" s="11"/>
      <c r="G10" s="11"/>
      <c r="H10" s="11"/>
      <c r="I10" s="11"/>
      <c r="J10" s="11"/>
      <c r="K10" s="11"/>
      <c r="L10" s="11"/>
      <c r="M10" s="4"/>
    </row>
    <row r="11" spans="2:13" s="5" customFormat="1" ht="15" customHeight="1">
      <c r="B11" s="230">
        <f t="shared" si="0"/>
        <v>4</v>
      </c>
      <c r="C11" s="16" t="s">
        <v>35</v>
      </c>
      <c r="D11" s="21" t="s">
        <v>50</v>
      </c>
      <c r="E11" s="21"/>
      <c r="F11" s="11"/>
      <c r="G11" s="11"/>
      <c r="H11" s="11"/>
      <c r="I11" s="11"/>
      <c r="J11" s="11"/>
      <c r="K11" s="11"/>
      <c r="L11" s="11"/>
      <c r="M11" s="4"/>
    </row>
    <row r="12" spans="2:13" s="5" customFormat="1" ht="15" customHeight="1">
      <c r="B12" s="230">
        <f t="shared" si="0"/>
        <v>5</v>
      </c>
      <c r="C12" s="16" t="s">
        <v>36</v>
      </c>
      <c r="D12" s="21" t="s">
        <v>51</v>
      </c>
      <c r="E12" s="21" t="s">
        <v>52</v>
      </c>
      <c r="F12" s="11"/>
      <c r="G12" s="11"/>
      <c r="H12" s="11"/>
      <c r="I12" s="11"/>
      <c r="J12" s="11"/>
      <c r="K12" s="11"/>
      <c r="L12" s="11"/>
      <c r="M12" s="4"/>
    </row>
    <row r="13" spans="2:13" s="5" customFormat="1" ht="15" customHeight="1">
      <c r="B13" s="230">
        <f t="shared" si="0"/>
        <v>6</v>
      </c>
      <c r="C13" s="16" t="s">
        <v>36</v>
      </c>
      <c r="D13" s="21" t="s">
        <v>53</v>
      </c>
      <c r="E13" s="21" t="s">
        <v>54</v>
      </c>
      <c r="F13" s="11"/>
      <c r="G13" s="11"/>
      <c r="H13" s="11"/>
      <c r="I13" s="11"/>
      <c r="J13" s="11"/>
      <c r="K13" s="11"/>
      <c r="L13" s="11"/>
      <c r="M13" s="4"/>
    </row>
    <row r="14" spans="2:13" s="5" customFormat="1" ht="15" customHeight="1">
      <c r="B14" s="230">
        <f t="shared" si="0"/>
        <v>7</v>
      </c>
      <c r="C14" s="16" t="s">
        <v>36</v>
      </c>
      <c r="D14" s="21" t="s">
        <v>55</v>
      </c>
      <c r="E14" s="21" t="s">
        <v>56</v>
      </c>
      <c r="F14" s="11"/>
      <c r="G14" s="11"/>
      <c r="H14" s="11"/>
      <c r="I14" s="11"/>
      <c r="J14" s="11"/>
      <c r="K14" s="11"/>
      <c r="L14" s="11"/>
      <c r="M14" s="4"/>
    </row>
    <row r="15" spans="2:13" s="5" customFormat="1" ht="15" customHeight="1">
      <c r="B15" s="230">
        <f t="shared" si="0"/>
        <v>8</v>
      </c>
      <c r="C15" s="16" t="s">
        <v>36</v>
      </c>
      <c r="D15" s="21" t="s">
        <v>57</v>
      </c>
      <c r="E15" s="21" t="s">
        <v>58</v>
      </c>
      <c r="F15" s="11"/>
      <c r="G15" s="11"/>
      <c r="H15" s="11"/>
      <c r="I15" s="11"/>
      <c r="J15" s="11"/>
      <c r="K15" s="11"/>
      <c r="L15" s="11"/>
      <c r="M15" s="4"/>
    </row>
    <row r="16" spans="2:13" s="5" customFormat="1" ht="15" customHeight="1">
      <c r="B16" s="230">
        <f t="shared" si="0"/>
        <v>9</v>
      </c>
      <c r="C16" s="16" t="s">
        <v>36</v>
      </c>
      <c r="D16" s="21" t="s">
        <v>68</v>
      </c>
      <c r="E16" s="21"/>
      <c r="F16" s="11"/>
      <c r="G16" s="11"/>
      <c r="H16" s="11"/>
      <c r="I16" s="11"/>
      <c r="J16" s="11"/>
      <c r="K16" s="11"/>
      <c r="L16" s="11"/>
      <c r="M16" s="4"/>
    </row>
    <row r="17" spans="2:13" s="5" customFormat="1" ht="15" customHeight="1">
      <c r="B17" s="230">
        <f t="shared" si="0"/>
        <v>10</v>
      </c>
      <c r="C17" s="16" t="s">
        <v>36</v>
      </c>
      <c r="D17" s="21" t="s">
        <v>69</v>
      </c>
      <c r="E17" s="21" t="s">
        <v>72</v>
      </c>
      <c r="F17" s="11"/>
      <c r="G17" s="11"/>
      <c r="H17" s="11"/>
      <c r="I17" s="11"/>
      <c r="J17" s="11"/>
      <c r="K17" s="11"/>
      <c r="L17" s="11"/>
      <c r="M17" s="4"/>
    </row>
    <row r="18" spans="2:13" s="5" customFormat="1" ht="15" customHeight="1">
      <c r="B18" s="230">
        <f t="shared" si="0"/>
        <v>11</v>
      </c>
      <c r="C18" s="16" t="s">
        <v>36</v>
      </c>
      <c r="D18" s="21" t="s">
        <v>70</v>
      </c>
      <c r="E18" s="21" t="s">
        <v>73</v>
      </c>
      <c r="F18" s="11"/>
      <c r="G18" s="11"/>
      <c r="H18" s="11"/>
      <c r="I18" s="11"/>
      <c r="J18" s="11"/>
      <c r="K18" s="11"/>
      <c r="L18" s="11"/>
      <c r="M18" s="4"/>
    </row>
    <row r="19" spans="2:13" s="5" customFormat="1" ht="15" customHeight="1">
      <c r="B19" s="230">
        <f t="shared" si="0"/>
        <v>12</v>
      </c>
      <c r="C19" s="16" t="s">
        <v>36</v>
      </c>
      <c r="D19" s="21" t="s">
        <v>71</v>
      </c>
      <c r="E19" s="21" t="s">
        <v>74</v>
      </c>
      <c r="F19" s="11"/>
      <c r="G19" s="11"/>
      <c r="H19" s="11"/>
      <c r="I19" s="11"/>
      <c r="J19" s="11"/>
      <c r="K19" s="11"/>
      <c r="L19" s="11"/>
      <c r="M19" s="4"/>
    </row>
    <row r="20" spans="2:13" s="5" customFormat="1" ht="15" customHeight="1">
      <c r="B20" s="230"/>
      <c r="C20" s="16"/>
      <c r="D20" s="21"/>
      <c r="E20" s="21"/>
      <c r="F20" s="11"/>
      <c r="G20" s="11"/>
      <c r="H20" s="11"/>
      <c r="I20" s="11"/>
      <c r="J20" s="11"/>
      <c r="K20" s="11"/>
      <c r="L20" s="11"/>
      <c r="M20" s="4"/>
    </row>
    <row r="21" spans="2:13" s="5" customFormat="1" ht="15" customHeight="1">
      <c r="B21" s="387" t="s">
        <v>416</v>
      </c>
      <c r="C21" s="387"/>
      <c r="D21" s="387"/>
      <c r="E21" s="387"/>
      <c r="F21" s="387"/>
      <c r="G21" s="387"/>
      <c r="H21" s="387"/>
      <c r="I21" s="387"/>
      <c r="J21" s="11"/>
      <c r="K21" s="11"/>
      <c r="L21" s="11"/>
      <c r="M21" s="4"/>
    </row>
    <row r="22" spans="2:13" s="5" customFormat="1" ht="15" customHeight="1">
      <c r="B22" s="230">
        <v>13</v>
      </c>
      <c r="C22" s="16" t="s">
        <v>37</v>
      </c>
      <c r="D22" s="307" t="s">
        <v>417</v>
      </c>
      <c r="E22" s="388" t="s">
        <v>350</v>
      </c>
      <c r="F22" s="388"/>
      <c r="G22" s="388"/>
      <c r="H22" s="388"/>
      <c r="I22" s="388"/>
      <c r="J22" s="11"/>
      <c r="K22" s="11"/>
      <c r="L22" s="11"/>
      <c r="M22" s="4"/>
    </row>
    <row r="23" spans="2:13" s="5" customFormat="1" ht="15" customHeight="1">
      <c r="B23" s="230">
        <v>14</v>
      </c>
      <c r="C23" s="16" t="s">
        <v>37</v>
      </c>
      <c r="D23" s="307" t="s">
        <v>418</v>
      </c>
      <c r="E23" s="388" t="s">
        <v>348</v>
      </c>
      <c r="F23" s="388"/>
      <c r="G23" s="388"/>
      <c r="H23" s="388"/>
      <c r="I23" s="388"/>
      <c r="J23" s="11"/>
      <c r="K23" s="11"/>
      <c r="L23" s="11"/>
      <c r="M23" s="4"/>
    </row>
    <row r="24" spans="2:13" s="5" customFormat="1" ht="15" customHeight="1">
      <c r="B24" s="230">
        <v>15</v>
      </c>
      <c r="C24" s="16" t="s">
        <v>37</v>
      </c>
      <c r="D24" s="307" t="s">
        <v>419</v>
      </c>
      <c r="E24" s="388" t="s">
        <v>519</v>
      </c>
      <c r="F24" s="388"/>
      <c r="G24" s="388"/>
      <c r="H24" s="388"/>
      <c r="I24" s="388"/>
      <c r="J24" s="11"/>
      <c r="K24" s="11"/>
      <c r="L24" s="11"/>
      <c r="M24" s="4"/>
    </row>
    <row r="25" spans="2:13" s="5" customFormat="1" ht="15" customHeight="1">
      <c r="B25" s="230">
        <v>16</v>
      </c>
      <c r="C25" s="16" t="s">
        <v>37</v>
      </c>
      <c r="D25" s="307" t="s">
        <v>420</v>
      </c>
      <c r="E25" s="388" t="s">
        <v>520</v>
      </c>
      <c r="F25" s="388"/>
      <c r="G25" s="388"/>
      <c r="H25" s="388"/>
      <c r="I25" s="388"/>
      <c r="J25" s="11"/>
      <c r="K25" s="11"/>
      <c r="L25" s="11"/>
      <c r="M25" s="4"/>
    </row>
    <row r="26" spans="2:13" s="5" customFormat="1" ht="15" customHeight="1">
      <c r="B26" s="230"/>
      <c r="C26" s="16"/>
      <c r="D26" s="21"/>
      <c r="E26" s="21"/>
      <c r="F26" s="11"/>
      <c r="G26" s="11"/>
      <c r="H26" s="11"/>
      <c r="I26" s="11"/>
      <c r="J26" s="11"/>
      <c r="K26" s="11"/>
      <c r="L26" s="11"/>
      <c r="M26" s="4"/>
    </row>
    <row r="27" spans="2:13" s="5" customFormat="1" ht="15" customHeight="1">
      <c r="B27" s="384" t="s">
        <v>522</v>
      </c>
      <c r="C27" s="384"/>
      <c r="D27" s="384"/>
      <c r="E27" s="384"/>
      <c r="F27" s="384"/>
      <c r="G27" s="384"/>
      <c r="H27" s="384"/>
      <c r="I27" s="384"/>
      <c r="J27" s="11"/>
      <c r="K27" s="11"/>
      <c r="L27" s="11"/>
      <c r="M27" s="4"/>
    </row>
    <row r="28" spans="2:13" s="5" customFormat="1" ht="15" customHeight="1">
      <c r="B28" s="18"/>
      <c r="C28" s="16"/>
      <c r="D28" s="21"/>
      <c r="E28" s="21"/>
      <c r="F28" s="11"/>
      <c r="G28" s="11"/>
      <c r="H28" s="11"/>
      <c r="I28" s="11"/>
      <c r="J28" s="11"/>
      <c r="K28" s="11"/>
      <c r="L28" s="11"/>
      <c r="M28" s="4"/>
    </row>
    <row r="29" spans="2:9" s="5" customFormat="1" ht="15.75">
      <c r="B29" s="385" t="s">
        <v>42</v>
      </c>
      <c r="C29" s="385"/>
      <c r="D29" s="385"/>
      <c r="E29" s="37"/>
      <c r="F29" s="384" t="s">
        <v>39</v>
      </c>
      <c r="G29" s="384"/>
      <c r="H29" s="384"/>
      <c r="I29" s="384"/>
    </row>
    <row r="30" s="5" customFormat="1" ht="12.75">
      <c r="C30" s="15"/>
    </row>
    <row r="31" s="5" customFormat="1" ht="12.75">
      <c r="C31" s="15"/>
    </row>
    <row r="32" s="5" customFormat="1" ht="12.75">
      <c r="C32" s="15"/>
    </row>
    <row r="33" s="5" customFormat="1" ht="12.75">
      <c r="C33" s="15"/>
    </row>
    <row r="34" s="5" customFormat="1" ht="12.75">
      <c r="C34" s="15"/>
    </row>
    <row r="35" s="5" customFormat="1" ht="12.75">
      <c r="C35" s="15"/>
    </row>
    <row r="36" s="5" customFormat="1" ht="12.75">
      <c r="C36" s="15"/>
    </row>
    <row r="37" s="5" customFormat="1" ht="12.75">
      <c r="C37" s="15"/>
    </row>
    <row r="38" s="5" customFormat="1" ht="12.75">
      <c r="C38" s="15"/>
    </row>
    <row r="39" s="5" customFormat="1" ht="12.75">
      <c r="C39" s="15"/>
    </row>
  </sheetData>
  <mergeCells count="10">
    <mergeCell ref="F29:I29"/>
    <mergeCell ref="B29:D29"/>
    <mergeCell ref="B4:I4"/>
    <mergeCell ref="B6:I6"/>
    <mergeCell ref="B27:I27"/>
    <mergeCell ref="B21:I21"/>
    <mergeCell ref="E24:I24"/>
    <mergeCell ref="E23:I23"/>
    <mergeCell ref="E22:I22"/>
    <mergeCell ref="E25:I25"/>
  </mergeCells>
  <hyperlinks>
    <hyperlink ref="D8" location="Ejercicios!B8" display="Ejercicio 3.1"/>
    <hyperlink ref="E8" location="Rta_14.1!B6" display="Respuesta 14.1"/>
    <hyperlink ref="D9" location="Ejercicios!B19" display="Ejercicio 14.2"/>
    <hyperlink ref="D10" location="Ejercicios!B25" display="Ejercicio 14.3"/>
    <hyperlink ref="E10" location="Rta_14.3!B6" display="Respuesta 14.3"/>
    <hyperlink ref="D11" location="Ejercicios!B30" display="Ejercicio 14.4"/>
    <hyperlink ref="D12" location="Ejercicios!B44" display="Ejercicio 11.5"/>
    <hyperlink ref="D13" location="Ejercicios!B61" display="Ejercicio 14.6"/>
    <hyperlink ref="E13" location="Rta_14.6!B6" display="Respuesta 14.6"/>
    <hyperlink ref="D14" location="Ejercicios!B72" display="Ejercicio 14.7"/>
    <hyperlink ref="E14" location="Rta_14.7!B6" display="Respuesta 14.7"/>
    <hyperlink ref="D15" location="Ejercicios!B78" display="Ejercicio 14.8"/>
    <hyperlink ref="E15" location="Rta_14.8!B6" display="Respuesta 14.8"/>
    <hyperlink ref="E9" location="Rta_14.2!B6" display="Respuesta 14.2"/>
    <hyperlink ref="E12" location="Rta_14.5!B6" display="Respuesta 14.5"/>
    <hyperlink ref="D16" location="Ejercicios!B86" display="Ejercicio 14.9"/>
    <hyperlink ref="D17" location="Ejercicios!B93" display="Ejercicio 14.10"/>
    <hyperlink ref="D18" location="Ejercicios!B102" display="Ejercicio 14.11"/>
    <hyperlink ref="D19" location="Ejercicios!B108" display="Ejercicio 14.12"/>
    <hyperlink ref="E17" location="Rta_14.10!B6" display="Respuesta 14.10"/>
    <hyperlink ref="E18" location="Rta_14.11!B6" display="Respuesta 14.11"/>
    <hyperlink ref="E19" location="Rta_14.12!B6" display="Respuesta 14.12"/>
    <hyperlink ref="B27:I27" location="Fuentes!B6" display="Ir a fuentes estadísticas"/>
    <hyperlink ref="D22" location="Ap_14.A.1!B6" display="Cuadro 14.A.1:"/>
    <hyperlink ref="D23" location="Ap_14.A.2!B6" display="Cuadro 14.A.2:"/>
    <hyperlink ref="D24" location="Ap_14.A.3!B6" display="Cuadro 14.A.3:"/>
    <hyperlink ref="D25" location="Ap_14.A.4!B6" display="Cuadro 14.A.4:"/>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dimension ref="B2:R21"/>
  <sheetViews>
    <sheetView showGridLines="0" view="pageBreakPreview" zoomScaleSheetLayoutView="100" workbookViewId="0" topLeftCell="A1">
      <selection activeCell="A1" sqref="A1"/>
    </sheetView>
  </sheetViews>
  <sheetFormatPr defaultColWidth="9.140625" defaultRowHeight="12.75"/>
  <cols>
    <col min="2" max="2" width="8.57421875" style="0" customWidth="1"/>
    <col min="3" max="3" width="5.00390625" style="0" bestFit="1" customWidth="1"/>
    <col min="4" max="4" width="2.421875" style="0" customWidth="1"/>
    <col min="5" max="5" width="12.140625" style="0" bestFit="1" customWidth="1"/>
    <col min="6" max="6" width="9.7109375" style="0" bestFit="1" customWidth="1"/>
    <col min="7" max="7" width="8.7109375" style="0" bestFit="1" customWidth="1"/>
    <col min="8" max="8" width="1.7109375" style="0" customWidth="1"/>
    <col min="9" max="9" width="9.7109375" style="0" bestFit="1" customWidth="1"/>
    <col min="10" max="10" width="10.28125" style="0" bestFit="1" customWidth="1"/>
    <col min="11" max="11" width="13.57421875" style="0" customWidth="1"/>
    <col min="12" max="12" width="1.7109375" style="0" customWidth="1"/>
    <col min="13" max="14" width="5.421875" style="0" bestFit="1" customWidth="1"/>
    <col min="15" max="15" width="17.7109375" style="0" customWidth="1"/>
    <col min="16" max="16" width="3.140625" style="0" customWidth="1"/>
    <col min="17" max="17" width="14.00390625" style="0" customWidth="1"/>
  </cols>
  <sheetData>
    <row r="2" spans="11:18" ht="12.75">
      <c r="K2" s="382" t="s">
        <v>41</v>
      </c>
      <c r="L2" s="382"/>
      <c r="M2" s="382"/>
      <c r="N2" s="382"/>
      <c r="O2" s="382"/>
      <c r="P2" s="382"/>
      <c r="Q2" s="382"/>
      <c r="R2" s="382"/>
    </row>
    <row r="4" spans="2:18" s="6" customFormat="1" ht="12.75">
      <c r="B4" s="379" t="s">
        <v>524</v>
      </c>
      <c r="C4" s="379"/>
      <c r="D4" s="379"/>
      <c r="O4" s="376"/>
      <c r="P4" s="376"/>
      <c r="Q4" s="376" t="s">
        <v>30</v>
      </c>
      <c r="R4" s="376"/>
    </row>
    <row r="5" s="6" customFormat="1" ht="12.75"/>
    <row r="6" spans="2:18" s="6" customFormat="1" ht="18.75">
      <c r="B6" s="387" t="s">
        <v>379</v>
      </c>
      <c r="C6" s="387"/>
      <c r="D6" s="387"/>
      <c r="E6" s="387"/>
      <c r="F6" s="387"/>
      <c r="G6" s="387"/>
      <c r="H6" s="387"/>
      <c r="I6" s="387"/>
      <c r="J6" s="387"/>
      <c r="K6" s="387"/>
      <c r="L6" s="387"/>
      <c r="M6" s="387"/>
      <c r="N6" s="387"/>
      <c r="O6" s="387"/>
      <c r="P6" s="387"/>
      <c r="Q6" s="387"/>
      <c r="R6" s="387"/>
    </row>
    <row r="7" spans="3:18" s="6" customFormat="1" ht="12" customHeight="1" thickBot="1">
      <c r="C7" s="158"/>
      <c r="D7" s="159"/>
      <c r="E7" s="159"/>
      <c r="F7" s="159"/>
      <c r="G7" s="159"/>
      <c r="H7" s="159"/>
      <c r="I7" s="159"/>
      <c r="J7" s="159"/>
      <c r="K7" s="159"/>
      <c r="L7" s="159"/>
      <c r="M7" s="159"/>
      <c r="N7" s="159"/>
      <c r="O7" s="159"/>
      <c r="P7" s="159"/>
      <c r="Q7" s="159"/>
      <c r="R7" s="160"/>
    </row>
    <row r="8" spans="2:18" s="6" customFormat="1" ht="6.75" customHeight="1">
      <c r="B8" s="363" t="s">
        <v>529</v>
      </c>
      <c r="C8" s="175"/>
      <c r="D8" s="176"/>
      <c r="E8" s="204"/>
      <c r="F8" s="204"/>
      <c r="G8" s="204"/>
      <c r="H8" s="204"/>
      <c r="I8" s="204"/>
      <c r="J8" s="204"/>
      <c r="K8" s="204"/>
      <c r="L8" s="204"/>
      <c r="M8" s="204"/>
      <c r="N8" s="177"/>
      <c r="O8" s="177"/>
      <c r="P8" s="177"/>
      <c r="Q8" s="177"/>
      <c r="R8" s="162"/>
    </row>
    <row r="9" spans="2:18" s="6" customFormat="1" ht="12" customHeight="1" thickBot="1">
      <c r="B9" s="363"/>
      <c r="C9" s="399" t="s">
        <v>18</v>
      </c>
      <c r="D9" s="399"/>
      <c r="E9" s="365" t="s">
        <v>9</v>
      </c>
      <c r="F9" s="365"/>
      <c r="G9" s="365"/>
      <c r="H9" s="178"/>
      <c r="I9" s="365" t="s">
        <v>10</v>
      </c>
      <c r="J9" s="365"/>
      <c r="K9" s="365"/>
      <c r="L9" s="205"/>
      <c r="M9" s="365" t="s">
        <v>11</v>
      </c>
      <c r="N9" s="365"/>
      <c r="O9" s="365"/>
      <c r="P9" s="206"/>
      <c r="Q9" s="207" t="s">
        <v>12</v>
      </c>
      <c r="R9" s="164"/>
    </row>
    <row r="10" spans="2:18" s="6" customFormat="1" ht="24.75">
      <c r="B10" s="40"/>
      <c r="C10" s="399"/>
      <c r="D10" s="399"/>
      <c r="E10" s="179" t="s">
        <v>350</v>
      </c>
      <c r="F10" s="180" t="s">
        <v>352</v>
      </c>
      <c r="G10" s="180" t="s">
        <v>356</v>
      </c>
      <c r="H10" s="181"/>
      <c r="I10" s="179" t="s">
        <v>348</v>
      </c>
      <c r="J10" s="180" t="s">
        <v>352</v>
      </c>
      <c r="K10" s="179" t="s">
        <v>13</v>
      </c>
      <c r="L10" s="181"/>
      <c r="M10" s="361" t="s">
        <v>14</v>
      </c>
      <c r="N10" s="361" t="s">
        <v>15</v>
      </c>
      <c r="O10" s="361" t="s">
        <v>16</v>
      </c>
      <c r="P10" s="278"/>
      <c r="Q10" s="361" t="s">
        <v>358</v>
      </c>
      <c r="R10" s="164"/>
    </row>
    <row r="11" spans="2:18" s="6" customFormat="1" ht="15.75">
      <c r="B11" s="40"/>
      <c r="C11" s="399"/>
      <c r="D11" s="399"/>
      <c r="E11" s="180" t="s">
        <v>17</v>
      </c>
      <c r="F11" s="180"/>
      <c r="G11" s="191"/>
      <c r="H11" s="180"/>
      <c r="I11" s="181" t="s">
        <v>17</v>
      </c>
      <c r="J11" s="180"/>
      <c r="K11" s="180"/>
      <c r="L11" s="192"/>
      <c r="M11" s="362"/>
      <c r="N11" s="362"/>
      <c r="O11" s="362"/>
      <c r="P11" s="279"/>
      <c r="Q11" s="362"/>
      <c r="R11" s="164"/>
    </row>
    <row r="12" spans="2:18" s="6" customFormat="1" ht="4.5" customHeight="1" thickBot="1">
      <c r="B12" s="40"/>
      <c r="C12" s="182"/>
      <c r="D12" s="183"/>
      <c r="E12" s="184"/>
      <c r="F12" s="184"/>
      <c r="G12" s="182"/>
      <c r="H12" s="184"/>
      <c r="I12" s="193"/>
      <c r="J12" s="184"/>
      <c r="K12" s="184"/>
      <c r="L12" s="193"/>
      <c r="M12" s="193"/>
      <c r="N12" s="193"/>
      <c r="O12" s="193"/>
      <c r="P12" s="193"/>
      <c r="Q12" s="193"/>
      <c r="R12" s="162"/>
    </row>
    <row r="13" spans="2:18" s="6" customFormat="1" ht="5.25" customHeight="1">
      <c r="B13" s="40"/>
      <c r="C13" s="165"/>
      <c r="D13" s="166"/>
      <c r="E13" s="164"/>
      <c r="F13" s="164"/>
      <c r="G13" s="165"/>
      <c r="H13" s="164"/>
      <c r="I13" s="163"/>
      <c r="J13" s="164"/>
      <c r="K13" s="164"/>
      <c r="L13" s="163"/>
      <c r="M13" s="163"/>
      <c r="N13" s="163"/>
      <c r="O13" s="163"/>
      <c r="P13" s="163"/>
      <c r="Q13" s="163"/>
      <c r="R13" s="162"/>
    </row>
    <row r="14" spans="2:18" s="6" customFormat="1" ht="15.75">
      <c r="B14" s="40"/>
      <c r="C14" s="364">
        <v>1999</v>
      </c>
      <c r="D14" s="364"/>
      <c r="E14" s="194">
        <v>9739.609815</v>
      </c>
      <c r="F14" s="194">
        <v>6037.071936</v>
      </c>
      <c r="G14" s="194">
        <v>3702.537879</v>
      </c>
      <c r="H14" s="195"/>
      <c r="I14" s="194">
        <v>12813.971852000002</v>
      </c>
      <c r="J14" s="196">
        <v>6037.071936</v>
      </c>
      <c r="K14" s="194">
        <v>6776.899916</v>
      </c>
      <c r="L14" s="195"/>
      <c r="M14" s="197">
        <f>F14/K14</f>
        <v>0.8908309124865051</v>
      </c>
      <c r="N14" s="197">
        <f>G14/K14</f>
        <v>0.5463468436738236</v>
      </c>
      <c r="O14" s="197">
        <f>(M14+1)/(M14+N14)</f>
        <v>1.3156555647912267</v>
      </c>
      <c r="P14" s="197"/>
      <c r="Q14" s="202">
        <v>1.3156555647912267</v>
      </c>
      <c r="R14" s="172"/>
    </row>
    <row r="15" spans="2:18" s="6" customFormat="1" ht="15.75">
      <c r="B15" s="40"/>
      <c r="C15" s="398">
        <v>2000</v>
      </c>
      <c r="D15" s="398"/>
      <c r="E15" s="198">
        <v>10710.351403</v>
      </c>
      <c r="F15" s="198">
        <v>7276.049151890001</v>
      </c>
      <c r="G15" s="198">
        <v>3434.30225111</v>
      </c>
      <c r="H15" s="199"/>
      <c r="I15" s="198">
        <v>16720.78160763</v>
      </c>
      <c r="J15" s="200">
        <v>7276.049151890001</v>
      </c>
      <c r="K15" s="198">
        <v>9444.732455739999</v>
      </c>
      <c r="L15" s="199"/>
      <c r="M15" s="201">
        <f>F15/K15</f>
        <v>0.7703817112858513</v>
      </c>
      <c r="N15" s="201">
        <f>G15/K15</f>
        <v>0.3636209143248749</v>
      </c>
      <c r="O15" s="201">
        <f>(M15+1)/(M15+N15)</f>
        <v>1.5611795522363963</v>
      </c>
      <c r="P15" s="201"/>
      <c r="Q15" s="203">
        <v>1.5611795522363963</v>
      </c>
      <c r="R15" s="172"/>
    </row>
    <row r="16" spans="2:18" s="6" customFormat="1" ht="15.75">
      <c r="B16" s="40"/>
      <c r="C16" s="364">
        <v>2001</v>
      </c>
      <c r="D16" s="364"/>
      <c r="E16" s="194">
        <v>11647.91309</v>
      </c>
      <c r="F16" s="194">
        <v>8349.44196573</v>
      </c>
      <c r="G16" s="194">
        <v>3298.47112427</v>
      </c>
      <c r="H16" s="195"/>
      <c r="I16" s="194">
        <v>18736.950722640002</v>
      </c>
      <c r="J16" s="196">
        <v>8349.441965729999</v>
      </c>
      <c r="K16" s="194">
        <v>10387.50875691</v>
      </c>
      <c r="L16" s="195"/>
      <c r="M16" s="197">
        <f>F16/K16</f>
        <v>0.8037963828599198</v>
      </c>
      <c r="N16" s="197">
        <f>G16/K16</f>
        <v>0.3175420788045819</v>
      </c>
      <c r="O16" s="197">
        <f>(M16+1)/(M16+N16)</f>
        <v>1.6086101070522327</v>
      </c>
      <c r="P16" s="197"/>
      <c r="Q16" s="202">
        <v>1.6086101070522325</v>
      </c>
      <c r="R16" s="172"/>
    </row>
    <row r="17" spans="2:18" s="6" customFormat="1" ht="15.75">
      <c r="B17" s="40"/>
      <c r="C17" s="398">
        <v>2002</v>
      </c>
      <c r="D17" s="398"/>
      <c r="E17" s="198">
        <v>14107.39452982</v>
      </c>
      <c r="F17" s="198">
        <v>9993.49721084</v>
      </c>
      <c r="G17" s="198">
        <v>4113.89731898</v>
      </c>
      <c r="H17" s="199"/>
      <c r="I17" s="198">
        <v>21635.64166169</v>
      </c>
      <c r="J17" s="200">
        <v>9993.49721084</v>
      </c>
      <c r="K17" s="198">
        <v>11642.14445085</v>
      </c>
      <c r="L17" s="199"/>
      <c r="M17" s="201">
        <f>F17/K17</f>
        <v>0.8583897282008357</v>
      </c>
      <c r="N17" s="201">
        <f>G17/K17</f>
        <v>0.35336250433481275</v>
      </c>
      <c r="O17" s="201">
        <f>(M17+1)/(M17+N17)</f>
        <v>1.5336383777994516</v>
      </c>
      <c r="P17" s="201"/>
      <c r="Q17" s="203">
        <v>1.5336383777994516</v>
      </c>
      <c r="R17" s="172"/>
    </row>
    <row r="18" spans="2:18" s="6" customFormat="1" ht="15.75">
      <c r="B18" s="40"/>
      <c r="C18" s="364">
        <v>2003</v>
      </c>
      <c r="D18" s="364"/>
      <c r="E18" s="194">
        <v>16441.518261</v>
      </c>
      <c r="F18" s="194">
        <v>11952.59778729</v>
      </c>
      <c r="G18" s="194">
        <v>4488.92047371</v>
      </c>
      <c r="H18" s="195"/>
      <c r="I18" s="194">
        <v>24918.29936014</v>
      </c>
      <c r="J18" s="196">
        <v>11952.597787290002</v>
      </c>
      <c r="K18" s="194">
        <v>12965.701572850001</v>
      </c>
      <c r="L18" s="195"/>
      <c r="M18" s="197">
        <f>F18/K18</f>
        <v>0.921862786994772</v>
      </c>
      <c r="N18" s="197">
        <f>G18/K18</f>
        <v>0.34621500799538196</v>
      </c>
      <c r="O18" s="197">
        <f>(M18+1)/(M18+N18)</f>
        <v>1.515571674377986</v>
      </c>
      <c r="P18" s="197"/>
      <c r="Q18" s="202">
        <v>1.515571674377986</v>
      </c>
      <c r="R18" s="172"/>
    </row>
    <row r="19" spans="2:18" s="6" customFormat="1" ht="6" customHeight="1" thickBot="1">
      <c r="B19" s="40"/>
      <c r="C19" s="158"/>
      <c r="D19" s="159"/>
      <c r="E19" s="159"/>
      <c r="F19" s="159"/>
      <c r="G19" s="159"/>
      <c r="H19" s="159"/>
      <c r="I19" s="159"/>
      <c r="J19" s="159"/>
      <c r="K19" s="159"/>
      <c r="L19" s="159"/>
      <c r="M19" s="159"/>
      <c r="N19" s="159"/>
      <c r="O19" s="159"/>
      <c r="P19" s="159"/>
      <c r="Q19" s="159"/>
      <c r="R19" s="160"/>
    </row>
    <row r="20" spans="2:18" s="6" customFormat="1" ht="15" customHeight="1">
      <c r="B20" s="40"/>
      <c r="C20" s="161"/>
      <c r="D20" s="160"/>
      <c r="E20" s="160"/>
      <c r="F20" s="160"/>
      <c r="G20" s="160"/>
      <c r="H20" s="160"/>
      <c r="I20" s="160"/>
      <c r="J20" s="160"/>
      <c r="K20" s="160"/>
      <c r="L20" s="160"/>
      <c r="M20" s="160"/>
      <c r="N20" s="160"/>
      <c r="O20" s="160"/>
      <c r="P20" s="160"/>
      <c r="Q20" s="160"/>
      <c r="R20" s="160"/>
    </row>
    <row r="21" spans="2:18" s="6" customFormat="1" ht="15.75">
      <c r="B21" s="38" t="s">
        <v>43</v>
      </c>
      <c r="C21" s="37"/>
      <c r="D21" s="37"/>
      <c r="E21" s="173"/>
      <c r="F21" s="173"/>
      <c r="G21" s="173"/>
      <c r="H21" s="173"/>
      <c r="I21" s="173"/>
      <c r="J21" s="173"/>
      <c r="K21" s="377" t="s">
        <v>39</v>
      </c>
      <c r="L21" s="377"/>
      <c r="M21" s="377"/>
      <c r="N21" s="377"/>
      <c r="O21" s="377"/>
      <c r="P21" s="377"/>
      <c r="Q21" s="377"/>
      <c r="R21" s="377"/>
    </row>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sheetData>
  <mergeCells count="20">
    <mergeCell ref="K21:R21"/>
    <mergeCell ref="B6:R6"/>
    <mergeCell ref="K2:R2"/>
    <mergeCell ref="O4:P4"/>
    <mergeCell ref="Q4:R4"/>
    <mergeCell ref="C15:D15"/>
    <mergeCell ref="C16:D16"/>
    <mergeCell ref="C17:D17"/>
    <mergeCell ref="C18:D18"/>
    <mergeCell ref="C9:D11"/>
    <mergeCell ref="B4:D4"/>
    <mergeCell ref="Q10:Q11"/>
    <mergeCell ref="B8:B9"/>
    <mergeCell ref="C14:D14"/>
    <mergeCell ref="M9:O9"/>
    <mergeCell ref="I9:K9"/>
    <mergeCell ref="E9:G9"/>
    <mergeCell ref="M10:M11"/>
    <mergeCell ref="N10:N11"/>
    <mergeCell ref="O10:O11"/>
  </mergeCells>
  <hyperlinks>
    <hyperlink ref="Q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62"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B2:L31"/>
  <sheetViews>
    <sheetView showGridLines="0" view="pageBreakPreview" zoomScaleSheetLayoutView="100" workbookViewId="0" topLeftCell="A1">
      <selection activeCell="A1" sqref="A1"/>
    </sheetView>
  </sheetViews>
  <sheetFormatPr defaultColWidth="9.140625" defaultRowHeight="12.75"/>
  <cols>
    <col min="1" max="1" width="6.28125" style="0" customWidth="1"/>
    <col min="2" max="2" width="8.8515625" style="0" customWidth="1"/>
    <col min="3" max="3" width="5.57421875" style="0" customWidth="1"/>
    <col min="4" max="4" width="10.8515625" style="0" customWidth="1"/>
    <col min="5" max="5" width="17.140625" style="0" customWidth="1"/>
    <col min="6" max="6" width="9.7109375" style="0" bestFit="1" customWidth="1"/>
    <col min="13" max="13" width="6.28125" style="0" customWidth="1"/>
  </cols>
  <sheetData>
    <row r="2" spans="2:12" ht="12.75">
      <c r="B2" s="382" t="s">
        <v>41</v>
      </c>
      <c r="C2" s="382"/>
      <c r="D2" s="382"/>
      <c r="E2" s="382"/>
      <c r="F2" s="382"/>
      <c r="G2" s="382"/>
      <c r="H2" s="382"/>
      <c r="I2" s="382"/>
      <c r="J2" s="382"/>
      <c r="K2" s="382"/>
      <c r="L2" s="382"/>
    </row>
    <row r="4" spans="2:12" s="6" customFormat="1" ht="12.75">
      <c r="B4" s="379" t="s">
        <v>524</v>
      </c>
      <c r="C4" s="379"/>
      <c r="D4" s="379"/>
      <c r="J4" s="220"/>
      <c r="K4" s="376" t="s">
        <v>30</v>
      </c>
      <c r="L4" s="376"/>
    </row>
    <row r="5" s="6" customFormat="1" ht="12.75"/>
    <row r="6" spans="2:12" s="6" customFormat="1" ht="18.75">
      <c r="B6" s="387" t="s">
        <v>379</v>
      </c>
      <c r="C6" s="387"/>
      <c r="D6" s="387"/>
      <c r="E6" s="387"/>
      <c r="F6" s="387"/>
      <c r="G6" s="387"/>
      <c r="H6" s="387"/>
      <c r="I6" s="387"/>
      <c r="J6" s="387"/>
      <c r="K6" s="387"/>
      <c r="L6" s="387"/>
    </row>
    <row r="7" s="6" customFormat="1" ht="12.75">
      <c r="D7" s="62"/>
    </row>
    <row r="8" spans="2:6" s="6" customFormat="1" ht="15.75">
      <c r="B8" s="218" t="s">
        <v>530</v>
      </c>
      <c r="C8" s="401" t="s">
        <v>23</v>
      </c>
      <c r="D8" s="401"/>
      <c r="E8" s="401"/>
      <c r="F8" s="401"/>
    </row>
    <row r="9" spans="4:6" s="6" customFormat="1" ht="12.75">
      <c r="D9" s="62"/>
      <c r="F9"/>
    </row>
    <row r="10" spans="3:11" s="6" customFormat="1" ht="12.75">
      <c r="C10" s="400" t="s">
        <v>394</v>
      </c>
      <c r="D10" s="400"/>
      <c r="E10" s="400"/>
      <c r="F10" s="400"/>
      <c r="G10" s="400"/>
      <c r="H10" s="400"/>
      <c r="I10" s="400"/>
      <c r="J10" s="400"/>
      <c r="K10" s="400"/>
    </row>
    <row r="11" spans="3:11" s="6" customFormat="1" ht="12.75">
      <c r="C11" s="400"/>
      <c r="D11" s="400"/>
      <c r="E11" s="400"/>
      <c r="F11" s="400"/>
      <c r="G11" s="400"/>
      <c r="H11" s="400"/>
      <c r="I11" s="400"/>
      <c r="J11" s="400"/>
      <c r="K11" s="400"/>
    </row>
    <row r="12" s="6" customFormat="1" ht="12.75">
      <c r="D12" s="62"/>
    </row>
    <row r="13" s="6" customFormat="1" ht="12.75">
      <c r="D13"/>
    </row>
    <row r="14" spans="3:11" s="6" customFormat="1" ht="12.75">
      <c r="C14" s="401" t="s">
        <v>24</v>
      </c>
      <c r="D14" s="401"/>
      <c r="E14" s="401"/>
      <c r="F14" s="401"/>
      <c r="G14" s="401"/>
      <c r="H14" s="401"/>
      <c r="I14" s="401"/>
      <c r="J14" s="401"/>
      <c r="K14" s="401"/>
    </row>
    <row r="15" s="6" customFormat="1" ht="12.75">
      <c r="D15" s="62"/>
    </row>
    <row r="16" spans="3:11" s="6" customFormat="1" ht="12" customHeight="1" thickBot="1">
      <c r="C16" s="159"/>
      <c r="D16" s="159"/>
      <c r="E16" s="159"/>
      <c r="F16" s="159"/>
      <c r="G16" s="159"/>
      <c r="H16" s="159"/>
      <c r="I16" s="159"/>
      <c r="J16" s="159"/>
      <c r="K16" s="159"/>
    </row>
    <row r="17" spans="3:11" s="6" customFormat="1" ht="33" customHeight="1">
      <c r="C17" s="213" t="s">
        <v>18</v>
      </c>
      <c r="D17" s="213" t="s">
        <v>348</v>
      </c>
      <c r="E17" s="280" t="s">
        <v>358</v>
      </c>
      <c r="F17" s="213" t="s">
        <v>350</v>
      </c>
      <c r="G17" s="280" t="s">
        <v>19</v>
      </c>
      <c r="H17" s="280" t="s">
        <v>20</v>
      </c>
      <c r="I17" s="280" t="s">
        <v>21</v>
      </c>
      <c r="J17" s="280" t="s">
        <v>22</v>
      </c>
      <c r="K17" s="213" t="s">
        <v>415</v>
      </c>
    </row>
    <row r="18" spans="2:11" s="6" customFormat="1" ht="12" customHeight="1" thickBot="1">
      <c r="B18" s="51"/>
      <c r="C18" s="185"/>
      <c r="D18" s="186"/>
      <c r="E18" s="186"/>
      <c r="F18" s="184"/>
      <c r="G18" s="214"/>
      <c r="H18" s="214"/>
      <c r="I18" s="214"/>
      <c r="J18" s="214"/>
      <c r="K18" s="214"/>
    </row>
    <row r="19" spans="2:11" s="6" customFormat="1" ht="4.5" customHeight="1">
      <c r="B19" s="51"/>
      <c r="C19" s="167"/>
      <c r="D19" s="162"/>
      <c r="E19" s="162"/>
      <c r="F19" s="164"/>
      <c r="G19" s="215"/>
      <c r="H19" s="215"/>
      <c r="I19" s="215"/>
      <c r="J19" s="215"/>
      <c r="K19" s="215"/>
    </row>
    <row r="20" spans="2:11" s="6" customFormat="1" ht="12.75">
      <c r="B20" s="160"/>
      <c r="C20" s="171">
        <v>1999</v>
      </c>
      <c r="D20" s="189">
        <v>12813.971852000002</v>
      </c>
      <c r="E20" s="190">
        <v>1.3156555647912267</v>
      </c>
      <c r="F20" s="189">
        <v>9739.609815</v>
      </c>
      <c r="G20" s="208"/>
      <c r="H20" s="209"/>
      <c r="I20" s="210"/>
      <c r="J20" s="208"/>
      <c r="K20" s="210"/>
    </row>
    <row r="21" spans="3:11" s="6" customFormat="1" ht="12.75">
      <c r="C21" s="178">
        <v>2000</v>
      </c>
      <c r="D21" s="187">
        <v>16720.78160763</v>
      </c>
      <c r="E21" s="188">
        <v>1.5611795522363963</v>
      </c>
      <c r="F21" s="187">
        <v>10710.351403</v>
      </c>
      <c r="G21" s="216">
        <f aca="true" t="shared" si="0" ref="G21:I24">D21/D20-1</f>
        <v>0.30488671278142565</v>
      </c>
      <c r="H21" s="216">
        <f t="shared" si="0"/>
        <v>0.18661722263465697</v>
      </c>
      <c r="I21" s="216">
        <f t="shared" si="0"/>
        <v>0.09966945354473644</v>
      </c>
      <c r="J21" s="216">
        <f>H21*I21</f>
        <v>0.01860003660203268</v>
      </c>
      <c r="K21" s="217">
        <f>H21+I21+J21</f>
        <v>0.3048867127814261</v>
      </c>
    </row>
    <row r="22" spans="3:11" s="6" customFormat="1" ht="12.75">
      <c r="C22" s="171">
        <v>2001</v>
      </c>
      <c r="D22" s="189">
        <v>18736.950722640002</v>
      </c>
      <c r="E22" s="190">
        <v>1.6086101070522325</v>
      </c>
      <c r="F22" s="189">
        <v>11647.91309</v>
      </c>
      <c r="G22" s="208">
        <f t="shared" si="0"/>
        <v>0.12057864053974532</v>
      </c>
      <c r="H22" s="208">
        <f t="shared" si="0"/>
        <v>0.03038122985142344</v>
      </c>
      <c r="I22" s="208">
        <f t="shared" si="0"/>
        <v>0.08753790157971708</v>
      </c>
      <c r="J22" s="208">
        <f>H22*I22</f>
        <v>0.002659509108604668</v>
      </c>
      <c r="K22" s="209">
        <f>H22+I22+J22</f>
        <v>0.1205786405397452</v>
      </c>
    </row>
    <row r="23" spans="3:11" s="6" customFormat="1" ht="12.75">
      <c r="C23" s="178">
        <v>2002</v>
      </c>
      <c r="D23" s="187">
        <v>21635.64166169</v>
      </c>
      <c r="E23" s="188">
        <v>1.5336383777994516</v>
      </c>
      <c r="F23" s="187">
        <v>14107.39452982</v>
      </c>
      <c r="G23" s="216">
        <f t="shared" si="0"/>
        <v>0.15470451846508237</v>
      </c>
      <c r="H23" s="216">
        <f t="shared" si="0"/>
        <v>-0.04660652629503004</v>
      </c>
      <c r="I23" s="216">
        <f t="shared" si="0"/>
        <v>0.2111521111821757</v>
      </c>
      <c r="J23" s="216">
        <f>H23*I23</f>
        <v>-0.009841066422063177</v>
      </c>
      <c r="K23" s="217">
        <f>H23+I23+J23</f>
        <v>0.15470451846508249</v>
      </c>
    </row>
    <row r="24" spans="3:11" s="6" customFormat="1" ht="12.75">
      <c r="C24" s="171">
        <v>2003</v>
      </c>
      <c r="D24" s="189">
        <v>24918.29936014</v>
      </c>
      <c r="E24" s="190">
        <v>1.515571674377986</v>
      </c>
      <c r="F24" s="189">
        <v>16441.518261</v>
      </c>
      <c r="G24" s="208">
        <f t="shared" si="0"/>
        <v>0.15172453628969884</v>
      </c>
      <c r="H24" s="208">
        <f t="shared" si="0"/>
        <v>-0.011780289071396832</v>
      </c>
      <c r="I24" s="208">
        <f t="shared" si="0"/>
        <v>0.16545392037106255</v>
      </c>
      <c r="J24" s="208">
        <f>H24*I24</f>
        <v>-0.0019490950099669898</v>
      </c>
      <c r="K24" s="209">
        <f>H24+I24+J24</f>
        <v>0.15172453628969873</v>
      </c>
    </row>
    <row r="25" spans="3:11" s="6" customFormat="1" ht="5.25" customHeight="1" thickBot="1">
      <c r="C25" s="170"/>
      <c r="D25" s="174"/>
      <c r="E25" s="211"/>
      <c r="F25" s="174"/>
      <c r="G25" s="170"/>
      <c r="H25" s="168"/>
      <c r="I25" s="212"/>
      <c r="J25" s="169"/>
      <c r="K25" s="168"/>
    </row>
    <row r="26" s="6" customFormat="1" ht="12.75">
      <c r="K26" s="164"/>
    </row>
    <row r="27" spans="3:11" s="6" customFormat="1" ht="12.75">
      <c r="C27" s="400" t="s">
        <v>25</v>
      </c>
      <c r="D27" s="400"/>
      <c r="E27" s="400"/>
      <c r="F27" s="400"/>
      <c r="G27" s="400"/>
      <c r="H27" s="400"/>
      <c r="I27" s="400"/>
      <c r="J27" s="400"/>
      <c r="K27" s="400"/>
    </row>
    <row r="28" spans="3:11" s="6" customFormat="1" ht="12.75">
      <c r="C28" s="400"/>
      <c r="D28" s="400"/>
      <c r="E28" s="400"/>
      <c r="F28" s="400"/>
      <c r="G28" s="400"/>
      <c r="H28" s="400"/>
      <c r="I28" s="400"/>
      <c r="J28" s="400"/>
      <c r="K28" s="400"/>
    </row>
    <row r="29" s="6" customFormat="1" ht="12.75">
      <c r="K29" s="162"/>
    </row>
    <row r="30" spans="2:7" s="6" customFormat="1" ht="15.75">
      <c r="B30" s="40"/>
      <c r="C30" s="40"/>
      <c r="D30" s="39"/>
      <c r="E30" s="7"/>
      <c r="F30" s="7"/>
      <c r="G30" s="7"/>
    </row>
    <row r="31" spans="2:12" s="6" customFormat="1" ht="15.75">
      <c r="B31" s="38" t="s">
        <v>43</v>
      </c>
      <c r="C31" s="38"/>
      <c r="D31" s="37"/>
      <c r="E31" s="377" t="s">
        <v>39</v>
      </c>
      <c r="F31" s="377"/>
      <c r="G31" s="377"/>
      <c r="H31" s="377"/>
      <c r="I31" s="377"/>
      <c r="J31" s="377"/>
      <c r="K31" s="377"/>
      <c r="L31" s="377"/>
    </row>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sheetData>
  <mergeCells count="9">
    <mergeCell ref="B2:L2"/>
    <mergeCell ref="E31:L31"/>
    <mergeCell ref="K4:L4"/>
    <mergeCell ref="C10:K11"/>
    <mergeCell ref="C14:K14"/>
    <mergeCell ref="C27:K28"/>
    <mergeCell ref="B6:L6"/>
    <mergeCell ref="C8:F8"/>
    <mergeCell ref="B4:D4"/>
  </mergeCells>
  <hyperlinks>
    <hyperlink ref="K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75" r:id="rId4"/>
  <headerFooter alignWithMargins="0">
    <oddFooter>&amp;R&amp;A</oddFooter>
  </headerFooter>
  <legacyDrawing r:id="rId3"/>
  <oleObjects>
    <oleObject progId="Equation.3" shapeId="15361650" r:id="rId1"/>
    <oleObject progId="Equation.3" shapeId="15363810" r:id="rId2"/>
  </oleObjects>
</worksheet>
</file>

<file path=xl/worksheets/sheet12.xml><?xml version="1.0" encoding="utf-8"?>
<worksheet xmlns="http://schemas.openxmlformats.org/spreadsheetml/2006/main" xmlns:r="http://schemas.openxmlformats.org/officeDocument/2006/relationships">
  <sheetPr>
    <pageSetUpPr fitToPage="1"/>
  </sheetPr>
  <dimension ref="B2:G20"/>
  <sheetViews>
    <sheetView showGridLines="0" view="pageBreakPreview" zoomScaleSheetLayoutView="100" workbookViewId="0" topLeftCell="A1">
      <selection activeCell="A1" sqref="A1"/>
    </sheetView>
  </sheetViews>
  <sheetFormatPr defaultColWidth="9.140625" defaultRowHeight="12.75"/>
  <cols>
    <col min="2" max="2" width="6.57421875" style="0" customWidth="1"/>
    <col min="3" max="3" width="15.00390625" style="0" customWidth="1"/>
    <col min="5" max="5" width="17.140625" style="0" customWidth="1"/>
    <col min="7" max="7" width="11.57421875" style="0" customWidth="1"/>
    <col min="8" max="8" width="5.57421875" style="0" customWidth="1"/>
  </cols>
  <sheetData>
    <row r="2" spans="2:7" ht="12.75">
      <c r="B2" s="382" t="s">
        <v>41</v>
      </c>
      <c r="C2" s="382"/>
      <c r="D2" s="382"/>
      <c r="E2" s="382"/>
      <c r="F2" s="382"/>
      <c r="G2" s="382"/>
    </row>
    <row r="4" spans="2:7" s="6" customFormat="1" ht="12.75">
      <c r="B4" s="379" t="s">
        <v>524</v>
      </c>
      <c r="C4" s="379"/>
      <c r="D4" s="379"/>
      <c r="F4" s="376" t="s">
        <v>30</v>
      </c>
      <c r="G4" s="376"/>
    </row>
    <row r="5" s="6" customFormat="1" ht="12.75"/>
    <row r="6" spans="2:7" s="6" customFormat="1" ht="18.75">
      <c r="B6" s="387" t="s">
        <v>379</v>
      </c>
      <c r="C6" s="387"/>
      <c r="D6" s="387"/>
      <c r="E6" s="387"/>
      <c r="F6" s="387"/>
      <c r="G6" s="387"/>
    </row>
    <row r="7" spans="3:4" s="6" customFormat="1" ht="12.75">
      <c r="C7" s="62"/>
      <c r="D7" s="62"/>
    </row>
    <row r="8" spans="2:7" s="6" customFormat="1" ht="12" customHeight="1">
      <c r="B8" s="58" t="s">
        <v>386</v>
      </c>
      <c r="C8" s="402" t="s">
        <v>395</v>
      </c>
      <c r="D8" s="403"/>
      <c r="E8" s="403"/>
      <c r="F8" s="403"/>
      <c r="G8" s="403"/>
    </row>
    <row r="9" spans="2:7" s="6" customFormat="1" ht="12" customHeight="1">
      <c r="B9" s="51"/>
      <c r="C9" s="403"/>
      <c r="D9" s="403"/>
      <c r="E9" s="403"/>
      <c r="F9" s="403"/>
      <c r="G9" s="403"/>
    </row>
    <row r="10" spans="2:7" s="6" customFormat="1" ht="12" customHeight="1">
      <c r="B10" s="51"/>
      <c r="C10" s="403"/>
      <c r="D10" s="403"/>
      <c r="E10" s="403"/>
      <c r="F10" s="403"/>
      <c r="G10" s="403"/>
    </row>
    <row r="11" spans="2:7" s="6" customFormat="1" ht="12" customHeight="1">
      <c r="B11" s="51"/>
      <c r="C11" s="403"/>
      <c r="D11" s="403"/>
      <c r="E11" s="403"/>
      <c r="F11" s="403"/>
      <c r="G11" s="403"/>
    </row>
    <row r="12" spans="2:7" s="6" customFormat="1" ht="21" customHeight="1">
      <c r="B12" s="40"/>
      <c r="C12" s="403"/>
      <c r="D12" s="403"/>
      <c r="E12" s="403"/>
      <c r="F12" s="403"/>
      <c r="G12" s="403"/>
    </row>
    <row r="13" spans="2:7" s="6" customFormat="1" ht="15.75">
      <c r="B13" s="40"/>
      <c r="C13" s="403"/>
      <c r="D13" s="403"/>
      <c r="E13" s="403"/>
      <c r="F13" s="403"/>
      <c r="G13" s="403"/>
    </row>
    <row r="14" spans="2:7" s="6" customFormat="1" ht="15.75">
      <c r="B14" s="40"/>
      <c r="C14" s="403"/>
      <c r="D14" s="403"/>
      <c r="E14" s="403"/>
      <c r="F14" s="403"/>
      <c r="G14" s="403"/>
    </row>
    <row r="15" spans="2:7" s="6" customFormat="1" ht="15.75">
      <c r="B15" s="40"/>
      <c r="C15" s="403"/>
      <c r="D15" s="403"/>
      <c r="E15" s="403"/>
      <c r="F15" s="403"/>
      <c r="G15" s="403"/>
    </row>
    <row r="16" spans="2:7" s="6" customFormat="1" ht="15.75">
      <c r="B16" s="40"/>
      <c r="C16" s="403"/>
      <c r="D16" s="403"/>
      <c r="E16" s="403"/>
      <c r="F16" s="403"/>
      <c r="G16" s="403"/>
    </row>
    <row r="17" spans="2:7" s="6" customFormat="1" ht="15.75">
      <c r="B17" s="40"/>
      <c r="C17" s="403"/>
      <c r="D17" s="403"/>
      <c r="E17" s="403"/>
      <c r="F17" s="403"/>
      <c r="G17" s="403"/>
    </row>
    <row r="18" spans="2:7" s="6" customFormat="1" ht="15.75" customHeight="1">
      <c r="B18" s="40"/>
      <c r="C18" s="403"/>
      <c r="D18" s="403"/>
      <c r="E18" s="403"/>
      <c r="F18" s="403"/>
      <c r="G18" s="403"/>
    </row>
    <row r="19" spans="2:7" s="6" customFormat="1" ht="15" customHeight="1">
      <c r="B19" s="40"/>
      <c r="C19" s="154"/>
      <c r="D19" s="154"/>
      <c r="E19" s="154"/>
      <c r="F19" s="154"/>
      <c r="G19" s="154"/>
    </row>
    <row r="20" spans="2:7" s="6" customFormat="1" ht="15.75">
      <c r="B20" s="38" t="s">
        <v>43</v>
      </c>
      <c r="C20" s="37"/>
      <c r="D20" s="37"/>
      <c r="E20" s="384" t="s">
        <v>39</v>
      </c>
      <c r="F20" s="384"/>
      <c r="G20" s="384"/>
    </row>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sheetData>
  <mergeCells count="6">
    <mergeCell ref="E20:G20"/>
    <mergeCell ref="B2:G2"/>
    <mergeCell ref="F4:G4"/>
    <mergeCell ref="B6:G6"/>
    <mergeCell ref="C8:G18"/>
    <mergeCell ref="B4:D4"/>
  </mergeCells>
  <hyperlinks>
    <hyperlink ref="F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R45"/>
  <sheetViews>
    <sheetView showGridLines="0" view="pageBreakPreview" zoomScaleNormal="60" zoomScaleSheetLayoutView="100" workbookViewId="0" topLeftCell="A1">
      <selection activeCell="A1" sqref="A1"/>
    </sheetView>
  </sheetViews>
  <sheetFormatPr defaultColWidth="9.140625" defaultRowHeight="12.75"/>
  <cols>
    <col min="2" max="2" width="6.57421875" style="0" customWidth="1"/>
    <col min="3" max="3" width="5.00390625" style="0" customWidth="1"/>
    <col min="4" max="4" width="8.7109375" style="0" customWidth="1"/>
    <col min="5" max="5" width="8.57421875" style="0" customWidth="1"/>
    <col min="6" max="6" width="14.140625" style="0" bestFit="1" customWidth="1"/>
    <col min="7" max="7" width="12.28125" style="0" customWidth="1"/>
    <col min="8" max="8" width="3.7109375" style="0" customWidth="1"/>
    <col min="9" max="9" width="9.421875" style="0" customWidth="1"/>
    <col min="10" max="10" width="9.00390625" style="0" customWidth="1"/>
    <col min="11" max="11" width="18.421875" style="0" customWidth="1"/>
    <col min="12" max="12" width="13.28125" style="0" bestFit="1" customWidth="1"/>
  </cols>
  <sheetData>
    <row r="2" spans="7:18" ht="12.75">
      <c r="G2" s="382" t="s">
        <v>41</v>
      </c>
      <c r="H2" s="382"/>
      <c r="I2" s="382"/>
      <c r="J2" s="382"/>
      <c r="K2" s="382"/>
      <c r="L2" s="255"/>
      <c r="M2" s="255"/>
      <c r="N2" s="255"/>
      <c r="O2" s="255"/>
      <c r="P2" s="255"/>
      <c r="Q2" s="255"/>
      <c r="R2" s="255"/>
    </row>
    <row r="4" spans="10:18" ht="12.75">
      <c r="J4" s="376" t="s">
        <v>30</v>
      </c>
      <c r="K4" s="376"/>
      <c r="L4" s="281"/>
      <c r="P4" s="412"/>
      <c r="Q4" s="412"/>
      <c r="R4" s="412"/>
    </row>
    <row r="6" spans="2:12" ht="18.75">
      <c r="B6" s="387" t="s">
        <v>464</v>
      </c>
      <c r="C6" s="387"/>
      <c r="D6" s="387"/>
      <c r="E6" s="387"/>
      <c r="F6" s="387"/>
      <c r="G6" s="387"/>
      <c r="H6" s="387"/>
      <c r="I6" s="387"/>
      <c r="J6" s="387"/>
      <c r="K6" s="387"/>
      <c r="L6" s="46"/>
    </row>
    <row r="8" spans="2:12" ht="14.25">
      <c r="B8" s="407" t="s">
        <v>482</v>
      </c>
      <c r="C8" s="407"/>
      <c r="D8" s="407"/>
      <c r="E8" s="407"/>
      <c r="F8" s="407"/>
      <c r="G8" s="407"/>
      <c r="H8" s="407"/>
      <c r="I8" s="407"/>
      <c r="J8" s="407"/>
      <c r="K8" s="407"/>
      <c r="L8" s="407"/>
    </row>
    <row r="9" spans="2:12" ht="12.75">
      <c r="B9" s="411" t="s">
        <v>467</v>
      </c>
      <c r="C9" s="411"/>
      <c r="D9" s="411"/>
      <c r="E9" s="411"/>
      <c r="F9" s="411"/>
      <c r="G9" s="411"/>
      <c r="H9" s="411"/>
      <c r="I9" s="411"/>
      <c r="J9" s="411"/>
      <c r="K9" s="411"/>
      <c r="L9" s="411"/>
    </row>
    <row r="10" spans="2:11" ht="12.75">
      <c r="B10" s="308"/>
      <c r="C10" s="308"/>
      <c r="D10" s="308"/>
      <c r="E10" s="308"/>
      <c r="F10" s="308"/>
      <c r="G10" s="308"/>
      <c r="H10" s="308"/>
      <c r="I10" s="308"/>
      <c r="J10" s="308"/>
      <c r="K10" s="308"/>
    </row>
    <row r="11" spans="2:11" ht="12.75">
      <c r="B11" s="408" t="s">
        <v>422</v>
      </c>
      <c r="C11" s="408"/>
      <c r="D11" s="408" t="s">
        <v>350</v>
      </c>
      <c r="E11" s="413" t="s">
        <v>352</v>
      </c>
      <c r="F11" s="413"/>
      <c r="G11" s="413"/>
      <c r="H11" s="345"/>
      <c r="I11" s="414" t="s">
        <v>468</v>
      </c>
      <c r="J11" s="414"/>
      <c r="K11" s="414"/>
    </row>
    <row r="12" spans="2:11" ht="12.75">
      <c r="B12" s="409"/>
      <c r="C12" s="409"/>
      <c r="D12" s="409"/>
      <c r="E12" s="408" t="s">
        <v>89</v>
      </c>
      <c r="F12" s="233" t="s">
        <v>469</v>
      </c>
      <c r="G12" s="283" t="s">
        <v>470</v>
      </c>
      <c r="H12" s="233"/>
      <c r="I12" s="408" t="s">
        <v>89</v>
      </c>
      <c r="J12" s="233" t="s">
        <v>352</v>
      </c>
      <c r="K12" s="283" t="s">
        <v>471</v>
      </c>
    </row>
    <row r="13" spans="2:11" ht="12.75">
      <c r="B13" s="409"/>
      <c r="C13" s="409"/>
      <c r="D13" s="409"/>
      <c r="E13" s="409"/>
      <c r="F13" s="233" t="s">
        <v>472</v>
      </c>
      <c r="G13" s="283" t="s">
        <v>473</v>
      </c>
      <c r="H13" s="283"/>
      <c r="I13" s="409"/>
      <c r="J13" s="283" t="s">
        <v>474</v>
      </c>
      <c r="K13" s="233" t="s">
        <v>475</v>
      </c>
    </row>
    <row r="14" spans="2:11" ht="12.75">
      <c r="B14" s="409"/>
      <c r="C14" s="409"/>
      <c r="D14" s="409"/>
      <c r="E14" s="409"/>
      <c r="F14" s="283" t="s">
        <v>476</v>
      </c>
      <c r="G14" s="233" t="s">
        <v>477</v>
      </c>
      <c r="H14" s="233"/>
      <c r="I14" s="409"/>
      <c r="J14" s="283" t="s">
        <v>478</v>
      </c>
      <c r="K14" s="233" t="s">
        <v>479</v>
      </c>
    </row>
    <row r="15" spans="2:11" ht="12.75">
      <c r="B15" s="409"/>
      <c r="C15" s="409"/>
      <c r="D15" s="409"/>
      <c r="E15" s="409"/>
      <c r="F15" s="233" t="s">
        <v>480</v>
      </c>
      <c r="G15" s="233" t="s">
        <v>481</v>
      </c>
      <c r="H15" s="233"/>
      <c r="I15" s="409"/>
      <c r="J15" s="233" t="s">
        <v>480</v>
      </c>
      <c r="K15" s="283" t="s">
        <v>481</v>
      </c>
    </row>
    <row r="16" spans="2:11" ht="12.75">
      <c r="B16" s="410"/>
      <c r="C16" s="410"/>
      <c r="D16" s="347" t="s">
        <v>17</v>
      </c>
      <c r="E16" s="347" t="s">
        <v>453</v>
      </c>
      <c r="F16" s="346"/>
      <c r="G16" s="237"/>
      <c r="H16" s="237"/>
      <c r="I16" s="347" t="s">
        <v>454</v>
      </c>
      <c r="J16" s="237"/>
      <c r="K16" s="348"/>
    </row>
    <row r="17" spans="2:11" ht="12.75">
      <c r="B17" s="349"/>
      <c r="C17" s="349"/>
      <c r="D17" s="309"/>
      <c r="E17" s="309"/>
      <c r="F17" s="310"/>
      <c r="G17" s="311"/>
      <c r="H17" s="311"/>
      <c r="I17" s="309"/>
      <c r="J17" s="311"/>
      <c r="K17" s="308"/>
    </row>
    <row r="18" spans="2:11" ht="12.75">
      <c r="B18" s="323">
        <v>1988</v>
      </c>
      <c r="C18" s="366"/>
      <c r="D18" s="324">
        <v>914.865</v>
      </c>
      <c r="E18" s="324">
        <v>520.874</v>
      </c>
      <c r="F18" s="325">
        <v>519.0740000000001</v>
      </c>
      <c r="G18" s="326">
        <v>1.8</v>
      </c>
      <c r="H18" s="366"/>
      <c r="I18" s="324">
        <v>393.991</v>
      </c>
      <c r="J18" s="324">
        <v>51.5</v>
      </c>
      <c r="K18" s="326">
        <v>342.491</v>
      </c>
    </row>
    <row r="19" spans="2:11" ht="12.75">
      <c r="B19" s="312">
        <v>1989</v>
      </c>
      <c r="C19" s="316" t="s">
        <v>463</v>
      </c>
      <c r="D19" s="313">
        <v>1171.693</v>
      </c>
      <c r="E19" s="313">
        <v>642.738</v>
      </c>
      <c r="F19" s="314">
        <v>639.9380000000001</v>
      </c>
      <c r="G19" s="315">
        <v>2.8</v>
      </c>
      <c r="H19" s="313"/>
      <c r="I19" s="313">
        <v>528.955</v>
      </c>
      <c r="J19" s="313">
        <v>76.5</v>
      </c>
      <c r="K19" s="315">
        <v>452.455</v>
      </c>
    </row>
    <row r="20" spans="2:11" ht="12.75">
      <c r="B20" s="323">
        <v>1990</v>
      </c>
      <c r="C20" s="327" t="s">
        <v>463</v>
      </c>
      <c r="D20" s="324">
        <v>1493.454</v>
      </c>
      <c r="E20" s="324">
        <v>817.306</v>
      </c>
      <c r="F20" s="325">
        <v>814.706</v>
      </c>
      <c r="G20" s="326">
        <v>2.6</v>
      </c>
      <c r="H20" s="324"/>
      <c r="I20" s="324">
        <v>676.148</v>
      </c>
      <c r="J20" s="324">
        <v>127.2</v>
      </c>
      <c r="K20" s="326">
        <v>548.948</v>
      </c>
    </row>
    <row r="21" spans="2:11" ht="12.75">
      <c r="B21" s="312">
        <v>1991</v>
      </c>
      <c r="C21" s="316" t="s">
        <v>463</v>
      </c>
      <c r="D21" s="313">
        <v>2289.984</v>
      </c>
      <c r="E21" s="313">
        <v>1032.513</v>
      </c>
      <c r="F21" s="314">
        <v>1026.513</v>
      </c>
      <c r="G21" s="315">
        <v>6</v>
      </c>
      <c r="H21" s="313"/>
      <c r="I21" s="313">
        <v>1257.471</v>
      </c>
      <c r="J21" s="313">
        <v>201.4</v>
      </c>
      <c r="K21" s="315">
        <v>1056.025</v>
      </c>
    </row>
    <row r="22" spans="2:11" ht="12.75">
      <c r="B22" s="323">
        <v>1992</v>
      </c>
      <c r="C22" s="327" t="s">
        <v>463</v>
      </c>
      <c r="D22" s="324">
        <v>3312.544</v>
      </c>
      <c r="E22" s="324">
        <v>1406.546</v>
      </c>
      <c r="F22" s="325">
        <v>1404.046</v>
      </c>
      <c r="G22" s="326">
        <v>2.5</v>
      </c>
      <c r="H22" s="324"/>
      <c r="I22" s="324">
        <v>1905.998</v>
      </c>
      <c r="J22" s="324">
        <v>227.1</v>
      </c>
      <c r="K22" s="326">
        <v>1678.918</v>
      </c>
    </row>
    <row r="23" spans="2:11" ht="12.75">
      <c r="B23" s="312">
        <v>1993</v>
      </c>
      <c r="C23" s="316" t="s">
        <v>463</v>
      </c>
      <c r="D23" s="313">
        <v>4418.987</v>
      </c>
      <c r="E23" s="313">
        <v>1748.459</v>
      </c>
      <c r="F23" s="314">
        <v>1746.759</v>
      </c>
      <c r="G23" s="315">
        <v>1.7</v>
      </c>
      <c r="H23" s="313"/>
      <c r="I23" s="313">
        <v>2670.528</v>
      </c>
      <c r="J23" s="313">
        <v>294.5</v>
      </c>
      <c r="K23" s="315">
        <v>2376.069</v>
      </c>
    </row>
    <row r="24" spans="2:11" ht="12.75">
      <c r="B24" s="323">
        <v>1994</v>
      </c>
      <c r="C24" s="327" t="s">
        <v>463</v>
      </c>
      <c r="D24" s="324">
        <v>5634.422</v>
      </c>
      <c r="E24" s="324">
        <v>2269.983</v>
      </c>
      <c r="F24" s="325">
        <v>2263.015</v>
      </c>
      <c r="G24" s="326">
        <v>6.968</v>
      </c>
      <c r="H24" s="324"/>
      <c r="I24" s="324">
        <v>3364.439</v>
      </c>
      <c r="J24" s="324">
        <v>462.834</v>
      </c>
      <c r="K24" s="326">
        <v>2901.605</v>
      </c>
    </row>
    <row r="25" spans="2:11" ht="12.75">
      <c r="B25" s="312">
        <v>1995</v>
      </c>
      <c r="C25" s="316" t="s">
        <v>463</v>
      </c>
      <c r="D25" s="313">
        <v>6267.087</v>
      </c>
      <c r="E25" s="313">
        <v>2873.3</v>
      </c>
      <c r="F25" s="314">
        <v>2862.91</v>
      </c>
      <c r="G25" s="315">
        <v>10.39</v>
      </c>
      <c r="H25" s="313"/>
      <c r="I25" s="313">
        <v>3393.787</v>
      </c>
      <c r="J25" s="313">
        <v>623.323</v>
      </c>
      <c r="K25" s="315">
        <v>2770.464</v>
      </c>
    </row>
    <row r="26" spans="2:11" ht="12.75">
      <c r="B26" s="323">
        <v>1996</v>
      </c>
      <c r="C26" s="327" t="s">
        <v>463</v>
      </c>
      <c r="D26" s="324">
        <v>6627.573</v>
      </c>
      <c r="E26" s="324">
        <v>3240.108</v>
      </c>
      <c r="F26" s="325">
        <v>3233.087</v>
      </c>
      <c r="G26" s="326">
        <v>7.021</v>
      </c>
      <c r="H26" s="324"/>
      <c r="I26" s="324">
        <v>3387.465</v>
      </c>
      <c r="J26" s="324">
        <v>881.671</v>
      </c>
      <c r="K26" s="326">
        <v>2505.794</v>
      </c>
    </row>
    <row r="27" spans="2:11" ht="12.75">
      <c r="B27" s="312">
        <v>1997</v>
      </c>
      <c r="C27" s="316" t="s">
        <v>463</v>
      </c>
      <c r="D27" s="313">
        <v>8287.062</v>
      </c>
      <c r="E27" s="313">
        <v>4102.307</v>
      </c>
      <c r="F27" s="314">
        <v>4091.841</v>
      </c>
      <c r="G27" s="315">
        <v>10.466</v>
      </c>
      <c r="H27" s="313"/>
      <c r="I27" s="313">
        <v>4184.755</v>
      </c>
      <c r="J27" s="313">
        <v>1260.891</v>
      </c>
      <c r="K27" s="315">
        <v>2923.864</v>
      </c>
    </row>
    <row r="28" spans="2:11" ht="12.75">
      <c r="B28" s="323">
        <v>1998</v>
      </c>
      <c r="C28" s="327" t="s">
        <v>463</v>
      </c>
      <c r="D28" s="324">
        <v>6923.066</v>
      </c>
      <c r="E28" s="324">
        <v>4603.496</v>
      </c>
      <c r="F28" s="325">
        <v>4587.112</v>
      </c>
      <c r="G28" s="326">
        <v>16.384</v>
      </c>
      <c r="H28" s="324"/>
      <c r="I28" s="324">
        <v>2319.566</v>
      </c>
      <c r="J28" s="324">
        <v>1353.229</v>
      </c>
      <c r="K28" s="326">
        <v>966.337</v>
      </c>
    </row>
    <row r="29" spans="2:11" ht="12.75">
      <c r="B29" s="312">
        <v>1999</v>
      </c>
      <c r="C29" s="316" t="s">
        <v>463</v>
      </c>
      <c r="D29" s="313">
        <v>9739.609</v>
      </c>
      <c r="E29" s="313">
        <v>6037.071936</v>
      </c>
      <c r="F29" s="314">
        <v>6003.071936</v>
      </c>
      <c r="G29" s="315">
        <v>34</v>
      </c>
      <c r="H29" s="313"/>
      <c r="I29" s="313">
        <v>3702.539141999999</v>
      </c>
      <c r="J29" s="313">
        <v>1775.5</v>
      </c>
      <c r="K29" s="315">
        <v>1927.0391419999992</v>
      </c>
    </row>
    <row r="30" spans="2:11" ht="12.75">
      <c r="B30" s="323">
        <v>2000</v>
      </c>
      <c r="C30" s="327" t="s">
        <v>463</v>
      </c>
      <c r="D30" s="324">
        <v>10710.351403</v>
      </c>
      <c r="E30" s="324">
        <v>7276.049151890001</v>
      </c>
      <c r="F30" s="325">
        <v>7255.249151890001</v>
      </c>
      <c r="G30" s="326">
        <v>20.8</v>
      </c>
      <c r="H30" s="324"/>
      <c r="I30" s="324">
        <v>3434.3022511100007</v>
      </c>
      <c r="J30" s="324">
        <v>1787.48771711</v>
      </c>
      <c r="K30" s="326">
        <v>1646.8145340000008</v>
      </c>
    </row>
    <row r="31" spans="2:11" ht="12.75">
      <c r="B31" s="312">
        <v>2001</v>
      </c>
      <c r="C31" s="316" t="s">
        <v>463</v>
      </c>
      <c r="D31" s="313">
        <v>11647.91309</v>
      </c>
      <c r="E31" s="313">
        <v>8349.441965729999</v>
      </c>
      <c r="F31" s="314">
        <v>8328.333278729999</v>
      </c>
      <c r="G31" s="315">
        <v>21.108687</v>
      </c>
      <c r="H31" s="313"/>
      <c r="I31" s="313">
        <v>3298.47112427</v>
      </c>
      <c r="J31" s="313">
        <v>2020.16167527</v>
      </c>
      <c r="K31" s="315">
        <v>1278.309449</v>
      </c>
    </row>
    <row r="32" spans="2:11" ht="12.75">
      <c r="B32" s="323">
        <v>2002</v>
      </c>
      <c r="C32" s="327" t="s">
        <v>463</v>
      </c>
      <c r="D32" s="324">
        <v>14107.39452982</v>
      </c>
      <c r="E32" s="324">
        <v>9993.49721084</v>
      </c>
      <c r="F32" s="325">
        <v>9959.71673584</v>
      </c>
      <c r="G32" s="326">
        <v>33.780475</v>
      </c>
      <c r="H32" s="324"/>
      <c r="I32" s="324">
        <v>4113.89731898</v>
      </c>
      <c r="J32" s="324">
        <v>2378.11104798</v>
      </c>
      <c r="K32" s="326">
        <v>1735.786271</v>
      </c>
    </row>
    <row r="33" spans="2:11" ht="12.75">
      <c r="B33" s="312">
        <v>2003</v>
      </c>
      <c r="C33" s="316" t="s">
        <v>463</v>
      </c>
      <c r="D33" s="313">
        <v>16441.518261</v>
      </c>
      <c r="E33" s="313">
        <v>11952.597787290002</v>
      </c>
      <c r="F33" s="314">
        <v>11939.587337290002</v>
      </c>
      <c r="G33" s="315">
        <v>13.01045</v>
      </c>
      <c r="H33" s="313"/>
      <c r="I33" s="313">
        <v>4488.92047371</v>
      </c>
      <c r="J33" s="313">
        <v>2725.00753771</v>
      </c>
      <c r="K33" s="315">
        <v>1763.912936</v>
      </c>
    </row>
    <row r="34" spans="2:11" ht="12.75">
      <c r="B34" s="323">
        <v>2004</v>
      </c>
      <c r="C34" s="327" t="s">
        <v>463</v>
      </c>
      <c r="D34" s="324">
        <v>19260.195847</v>
      </c>
      <c r="E34" s="324">
        <v>13836.170188</v>
      </c>
      <c r="F34" s="325">
        <v>13802.990124</v>
      </c>
      <c r="G34" s="326">
        <v>33.180064</v>
      </c>
      <c r="H34" s="324"/>
      <c r="I34" s="324">
        <v>5424.025658</v>
      </c>
      <c r="J34" s="324">
        <v>2885.11521408</v>
      </c>
      <c r="K34" s="326">
        <v>2538.910444</v>
      </c>
    </row>
    <row r="35" spans="2:11" ht="12.75">
      <c r="B35" s="312">
        <v>2005</v>
      </c>
      <c r="C35" s="316" t="s">
        <v>463</v>
      </c>
      <c r="D35" s="313">
        <v>22804.032975</v>
      </c>
      <c r="E35" s="313">
        <v>16308.87983502</v>
      </c>
      <c r="F35" s="314">
        <v>16294.01713002</v>
      </c>
      <c r="G35" s="315">
        <v>14.862705</v>
      </c>
      <c r="H35" s="313"/>
      <c r="I35" s="313">
        <v>6495.15313998</v>
      </c>
      <c r="J35" s="313">
        <v>3345.05074698</v>
      </c>
      <c r="K35" s="315">
        <v>3150.102393</v>
      </c>
    </row>
    <row r="36" spans="2:11" ht="12.75">
      <c r="B36" s="323">
        <v>2006</v>
      </c>
      <c r="C36" s="327" t="s">
        <v>463</v>
      </c>
      <c r="D36" s="324">
        <v>27031.813403</v>
      </c>
      <c r="E36" s="324">
        <v>20076.52031727</v>
      </c>
      <c r="F36" s="325">
        <v>20066.37770827</v>
      </c>
      <c r="G36" s="326">
        <v>10.142609</v>
      </c>
      <c r="H36" s="324"/>
      <c r="I36" s="324">
        <v>6955.29308573</v>
      </c>
      <c r="J36" s="324">
        <v>4396.489548729999</v>
      </c>
      <c r="K36" s="326">
        <v>2558.803537</v>
      </c>
    </row>
    <row r="37" spans="2:11" ht="12.75">
      <c r="B37" s="317">
        <v>2007</v>
      </c>
      <c r="C37" s="318" t="s">
        <v>463</v>
      </c>
      <c r="D37" s="319">
        <v>32415.085853</v>
      </c>
      <c r="E37" s="319">
        <v>22344.48761894</v>
      </c>
      <c r="F37" s="320">
        <v>22321.24412194</v>
      </c>
      <c r="G37" s="321">
        <v>23.243497</v>
      </c>
      <c r="H37" s="319"/>
      <c r="I37" s="319">
        <v>10070.598234059999</v>
      </c>
      <c r="J37" s="319">
        <v>5140.1009910600005</v>
      </c>
      <c r="K37" s="321">
        <v>4930.497243</v>
      </c>
    </row>
    <row r="38" ht="6" customHeight="1"/>
    <row r="42" spans="2:11" ht="12.75">
      <c r="B42" s="404" t="s">
        <v>521</v>
      </c>
      <c r="C42" s="405"/>
      <c r="D42" s="405"/>
      <c r="E42" s="405"/>
      <c r="F42" s="405"/>
      <c r="G42" s="405"/>
      <c r="H42" s="405"/>
      <c r="I42" s="405"/>
      <c r="J42" s="405"/>
      <c r="K42" s="405"/>
    </row>
    <row r="43" spans="2:11" ht="12.75">
      <c r="B43" s="405"/>
      <c r="C43" s="405"/>
      <c r="D43" s="405"/>
      <c r="E43" s="405"/>
      <c r="F43" s="405"/>
      <c r="G43" s="405"/>
      <c r="H43" s="405"/>
      <c r="I43" s="405"/>
      <c r="J43" s="405"/>
      <c r="K43" s="405"/>
    </row>
    <row r="45" spans="2:11" ht="15.75">
      <c r="B45" s="38" t="s">
        <v>43</v>
      </c>
      <c r="C45" s="305"/>
      <c r="D45" s="305"/>
      <c r="E45" s="305"/>
      <c r="F45" s="305"/>
      <c r="G45" s="305"/>
      <c r="H45" s="305"/>
      <c r="I45" s="305"/>
      <c r="J45" s="305"/>
      <c r="K45" s="36" t="s">
        <v>39</v>
      </c>
    </row>
  </sheetData>
  <mergeCells count="13">
    <mergeCell ref="P4:R4"/>
    <mergeCell ref="E11:G11"/>
    <mergeCell ref="I11:K11"/>
    <mergeCell ref="B6:K6"/>
    <mergeCell ref="B42:K43"/>
    <mergeCell ref="G2:K2"/>
    <mergeCell ref="J4:K4"/>
    <mergeCell ref="B8:L8"/>
    <mergeCell ref="D11:D15"/>
    <mergeCell ref="B11:C16"/>
    <mergeCell ref="E12:E15"/>
    <mergeCell ref="I12:I15"/>
    <mergeCell ref="B9:L9"/>
  </mergeCells>
  <hyperlinks>
    <hyperlink ref="B42" r:id="rId1" display="http://www.banrep.org/economia/Revista_banco/archivos/ver_act_sem/Seccion01nueva.xls"/>
    <hyperlink ref="J4:K4" location="Índice!A1" display="Volver al índice"/>
  </hyperlinks>
  <printOptions horizontalCentered="1" verticalCentered="1"/>
  <pageMargins left="0.75" right="0.75" top="1" bottom="1" header="0.5" footer="0.5"/>
  <pageSetup fitToHeight="1" fitToWidth="1" horizontalDpi="600" verticalDpi="600" orientation="landscape" scale="83" r:id="rId3"/>
  <colBreaks count="1" manualBreakCount="1">
    <brk id="12" max="65535" man="1"/>
  </colBreaks>
  <drawing r:id="rId2"/>
</worksheet>
</file>

<file path=xl/worksheets/sheet14.xml><?xml version="1.0" encoding="utf-8"?>
<worksheet xmlns="http://schemas.openxmlformats.org/spreadsheetml/2006/main" xmlns:r="http://schemas.openxmlformats.org/officeDocument/2006/relationships">
  <sheetPr>
    <pageSetUpPr fitToPage="1"/>
  </sheetPr>
  <dimension ref="B2:R47"/>
  <sheetViews>
    <sheetView showGridLines="0" view="pageBreakPreview" zoomScaleNormal="60" zoomScaleSheetLayoutView="100" workbookViewId="0" topLeftCell="A1">
      <selection activeCell="A1" sqref="A1"/>
    </sheetView>
  </sheetViews>
  <sheetFormatPr defaultColWidth="9.140625" defaultRowHeight="12.75"/>
  <cols>
    <col min="2" max="2" width="5.00390625" style="0" customWidth="1"/>
    <col min="3" max="3" width="4.00390625" style="0" customWidth="1"/>
    <col min="4" max="4" width="8.57421875" style="0" customWidth="1"/>
    <col min="6" max="6" width="11.57421875" style="0" bestFit="1" customWidth="1"/>
    <col min="7" max="7" width="9.7109375" style="0" customWidth="1"/>
    <col min="8" max="8" width="8.7109375" style="0" bestFit="1" customWidth="1"/>
    <col min="9" max="9" width="9.57421875" style="0" bestFit="1" customWidth="1"/>
    <col min="10" max="10" width="10.421875" style="0" bestFit="1" customWidth="1"/>
    <col min="11" max="11" width="11.7109375" style="0" customWidth="1"/>
  </cols>
  <sheetData>
    <row r="2" spans="6:12" ht="12.75">
      <c r="F2" s="382" t="s">
        <v>41</v>
      </c>
      <c r="G2" s="382"/>
      <c r="H2" s="382"/>
      <c r="I2" s="382"/>
      <c r="J2" s="382"/>
      <c r="K2" s="382"/>
      <c r="L2" s="255"/>
    </row>
    <row r="4" spans="10:18" ht="12.75">
      <c r="J4" s="406" t="s">
        <v>30</v>
      </c>
      <c r="K4" s="406"/>
      <c r="P4" s="412"/>
      <c r="Q4" s="412"/>
      <c r="R4" s="412"/>
    </row>
    <row r="6" spans="2:11" ht="18.75">
      <c r="B6" s="387" t="s">
        <v>506</v>
      </c>
      <c r="C6" s="387"/>
      <c r="D6" s="387"/>
      <c r="E6" s="387"/>
      <c r="F6" s="387"/>
      <c r="G6" s="387"/>
      <c r="H6" s="387"/>
      <c r="I6" s="387"/>
      <c r="J6" s="387"/>
      <c r="K6" s="387"/>
    </row>
    <row r="8" spans="2:11" ht="15" customHeight="1">
      <c r="B8" s="407" t="s">
        <v>505</v>
      </c>
      <c r="C8" s="407"/>
      <c r="D8" s="407"/>
      <c r="E8" s="407"/>
      <c r="F8" s="407"/>
      <c r="G8" s="407"/>
      <c r="H8" s="407"/>
      <c r="I8" s="407"/>
      <c r="J8" s="407"/>
      <c r="K8" s="407"/>
    </row>
    <row r="9" spans="2:11" ht="12.75">
      <c r="B9" s="411" t="s">
        <v>483</v>
      </c>
      <c r="C9" s="415"/>
      <c r="D9" s="415"/>
      <c r="E9" s="415"/>
      <c r="F9" s="415"/>
      <c r="G9" s="415"/>
      <c r="H9" s="415"/>
      <c r="I9" s="415"/>
      <c r="J9" s="415"/>
      <c r="K9" s="415"/>
    </row>
    <row r="10" spans="2:11" ht="12.75">
      <c r="B10" s="308"/>
      <c r="C10" s="308"/>
      <c r="D10" s="308"/>
      <c r="E10" s="308"/>
      <c r="F10" s="308"/>
      <c r="G10" s="308"/>
      <c r="H10" s="308"/>
      <c r="I10" s="308"/>
      <c r="J10" s="308"/>
      <c r="K10" s="308"/>
    </row>
    <row r="11" spans="2:11" ht="12.75">
      <c r="B11" s="408" t="s">
        <v>422</v>
      </c>
      <c r="C11" s="408"/>
      <c r="D11" s="408" t="s">
        <v>348</v>
      </c>
      <c r="E11" s="414" t="s">
        <v>484</v>
      </c>
      <c r="F11" s="414"/>
      <c r="G11" s="414"/>
      <c r="H11" s="414"/>
      <c r="I11" s="414"/>
      <c r="J11" s="414"/>
      <c r="K11" s="344" t="s">
        <v>354</v>
      </c>
    </row>
    <row r="12" spans="2:11" ht="12.75">
      <c r="B12" s="416"/>
      <c r="C12" s="416"/>
      <c r="D12" s="416"/>
      <c r="E12" s="417" t="s">
        <v>89</v>
      </c>
      <c r="F12" s="283" t="s">
        <v>485</v>
      </c>
      <c r="G12" s="233" t="s">
        <v>486</v>
      </c>
      <c r="H12" s="233" t="s">
        <v>487</v>
      </c>
      <c r="I12" s="233" t="s">
        <v>488</v>
      </c>
      <c r="J12" s="233" t="s">
        <v>470</v>
      </c>
      <c r="K12" s="233" t="s">
        <v>489</v>
      </c>
    </row>
    <row r="13" spans="2:11" ht="12.75">
      <c r="B13" s="416"/>
      <c r="C13" s="416"/>
      <c r="D13" s="416"/>
      <c r="E13" s="418"/>
      <c r="F13" s="233" t="s">
        <v>477</v>
      </c>
      <c r="G13" s="233" t="s">
        <v>490</v>
      </c>
      <c r="H13" s="233" t="s">
        <v>491</v>
      </c>
      <c r="I13" s="233" t="s">
        <v>492</v>
      </c>
      <c r="J13" s="233" t="s">
        <v>493</v>
      </c>
      <c r="K13" s="233" t="s">
        <v>494</v>
      </c>
    </row>
    <row r="14" spans="2:11" ht="12.75">
      <c r="B14" s="416"/>
      <c r="C14" s="416"/>
      <c r="D14" s="416"/>
      <c r="E14" s="418"/>
      <c r="F14" s="233" t="s">
        <v>481</v>
      </c>
      <c r="G14" s="233" t="s">
        <v>495</v>
      </c>
      <c r="H14" s="283" t="s">
        <v>480</v>
      </c>
      <c r="I14" s="233" t="s">
        <v>477</v>
      </c>
      <c r="J14" s="233" t="s">
        <v>496</v>
      </c>
      <c r="K14" s="233" t="s">
        <v>497</v>
      </c>
    </row>
    <row r="15" spans="2:11" ht="12.75">
      <c r="B15" s="416"/>
      <c r="C15" s="416"/>
      <c r="D15" s="416"/>
      <c r="E15" s="418"/>
      <c r="F15" s="233" t="s">
        <v>498</v>
      </c>
      <c r="G15" s="233" t="s">
        <v>499</v>
      </c>
      <c r="H15" s="322"/>
      <c r="I15" s="233" t="s">
        <v>481</v>
      </c>
      <c r="J15" s="233" t="s">
        <v>500</v>
      </c>
      <c r="K15" s="233" t="s">
        <v>501</v>
      </c>
    </row>
    <row r="16" spans="2:11" ht="12.75">
      <c r="B16" s="416"/>
      <c r="C16" s="416"/>
      <c r="D16" s="416"/>
      <c r="E16" s="418"/>
      <c r="F16" s="322"/>
      <c r="G16" s="322"/>
      <c r="H16" s="322"/>
      <c r="I16" s="322"/>
      <c r="J16" s="233" t="s">
        <v>481</v>
      </c>
      <c r="K16" s="233" t="s">
        <v>502</v>
      </c>
    </row>
    <row r="17" spans="2:11" ht="12.75">
      <c r="B17" s="410"/>
      <c r="C17" s="410"/>
      <c r="D17" s="350" t="s">
        <v>17</v>
      </c>
      <c r="E17" s="347" t="s">
        <v>503</v>
      </c>
      <c r="F17" s="347" t="s">
        <v>454</v>
      </c>
      <c r="G17" s="347" t="s">
        <v>455</v>
      </c>
      <c r="H17" s="347" t="s">
        <v>456</v>
      </c>
      <c r="I17" s="347" t="s">
        <v>457</v>
      </c>
      <c r="J17" s="347" t="s">
        <v>504</v>
      </c>
      <c r="K17" s="347" t="s">
        <v>459</v>
      </c>
    </row>
    <row r="18" spans="2:11" ht="12.75">
      <c r="B18" s="332"/>
      <c r="C18" s="332"/>
      <c r="D18" s="332"/>
      <c r="E18" s="332"/>
      <c r="F18" s="332"/>
      <c r="G18" s="332"/>
      <c r="H18" s="332"/>
      <c r="I18" s="332"/>
      <c r="J18" s="332"/>
      <c r="K18" s="332"/>
    </row>
    <row r="20" spans="2:11" ht="12.75">
      <c r="B20" s="323">
        <v>1988</v>
      </c>
      <c r="C20" s="327" t="s">
        <v>463</v>
      </c>
      <c r="D20" s="324">
        <v>1314.52</v>
      </c>
      <c r="E20" s="333">
        <v>520.874</v>
      </c>
      <c r="F20" s="333">
        <v>548.4</v>
      </c>
      <c r="G20" s="333">
        <v>23.2</v>
      </c>
      <c r="H20" s="333">
        <v>51.5</v>
      </c>
      <c r="I20" s="334">
        <v>1</v>
      </c>
      <c r="J20" s="333">
        <v>1.8</v>
      </c>
      <c r="K20" s="324">
        <v>793.646</v>
      </c>
    </row>
    <row r="21" spans="2:11" ht="12.75">
      <c r="B21" s="312">
        <v>1989</v>
      </c>
      <c r="C21" s="316" t="s">
        <v>463</v>
      </c>
      <c r="D21" s="313">
        <v>1694.747</v>
      </c>
      <c r="E21" s="328">
        <v>642.738</v>
      </c>
      <c r="F21" s="328">
        <v>693.6</v>
      </c>
      <c r="G21" s="328">
        <v>25.5</v>
      </c>
      <c r="H21" s="328">
        <v>76.5</v>
      </c>
      <c r="I21" s="329">
        <v>2.6</v>
      </c>
      <c r="J21" s="328">
        <v>2.8</v>
      </c>
      <c r="K21" s="313">
        <v>1052.009</v>
      </c>
    </row>
    <row r="22" spans="2:11" ht="12.75">
      <c r="B22" s="323">
        <v>1990</v>
      </c>
      <c r="C22" s="327" t="s">
        <v>463</v>
      </c>
      <c r="D22" s="324">
        <v>2122.489</v>
      </c>
      <c r="E22" s="333">
        <v>817.306</v>
      </c>
      <c r="F22" s="333">
        <v>913.1</v>
      </c>
      <c r="G22" s="333">
        <v>30.8</v>
      </c>
      <c r="H22" s="333">
        <v>127.2</v>
      </c>
      <c r="I22" s="334">
        <v>2.1</v>
      </c>
      <c r="J22" s="333">
        <v>2.6</v>
      </c>
      <c r="K22" s="324">
        <v>1305.183</v>
      </c>
    </row>
    <row r="23" spans="2:11" ht="12.75">
      <c r="B23" s="312">
        <v>1991</v>
      </c>
      <c r="C23" s="316" t="s">
        <v>463</v>
      </c>
      <c r="D23" s="313">
        <v>2795.434</v>
      </c>
      <c r="E23" s="328">
        <v>1032.513</v>
      </c>
      <c r="F23" s="328">
        <v>1192.4</v>
      </c>
      <c r="G23" s="328">
        <v>38.3</v>
      </c>
      <c r="H23" s="328">
        <v>201.4</v>
      </c>
      <c r="I23" s="329">
        <v>2.7</v>
      </c>
      <c r="J23" s="328">
        <v>6</v>
      </c>
      <c r="K23" s="313">
        <v>1762.921</v>
      </c>
    </row>
    <row r="24" spans="2:11" ht="12.75">
      <c r="B24" s="323">
        <v>1992</v>
      </c>
      <c r="C24" s="327" t="s">
        <v>463</v>
      </c>
      <c r="D24" s="324">
        <v>3941.824</v>
      </c>
      <c r="E24" s="333">
        <v>1406.546</v>
      </c>
      <c r="F24" s="333">
        <v>1584.2</v>
      </c>
      <c r="G24" s="333">
        <v>50</v>
      </c>
      <c r="H24" s="333">
        <v>227.1</v>
      </c>
      <c r="I24" s="334">
        <v>3.1</v>
      </c>
      <c r="J24" s="333">
        <v>2.5</v>
      </c>
      <c r="K24" s="324">
        <v>2535.278</v>
      </c>
    </row>
    <row r="25" spans="2:11" ht="12.75">
      <c r="B25" s="312">
        <v>1993</v>
      </c>
      <c r="C25" s="316" t="s">
        <v>463</v>
      </c>
      <c r="D25" s="313">
        <v>5124.838</v>
      </c>
      <c r="E25" s="328">
        <v>1748.459</v>
      </c>
      <c r="F25" s="328">
        <v>1968.6</v>
      </c>
      <c r="G25" s="328">
        <v>89.7</v>
      </c>
      <c r="H25" s="328">
        <v>294.5</v>
      </c>
      <c r="I25" s="329">
        <v>17</v>
      </c>
      <c r="J25" s="328">
        <v>1.7</v>
      </c>
      <c r="K25" s="313">
        <v>3376.379</v>
      </c>
    </row>
    <row r="26" spans="2:11" ht="12.75">
      <c r="B26" s="323">
        <v>1994</v>
      </c>
      <c r="C26" s="327" t="s">
        <v>463</v>
      </c>
      <c r="D26" s="324">
        <v>6419.027</v>
      </c>
      <c r="E26" s="333">
        <v>2269.983</v>
      </c>
      <c r="F26" s="333">
        <v>2569.195</v>
      </c>
      <c r="G26" s="333">
        <v>192.479</v>
      </c>
      <c r="H26" s="333">
        <v>462.834</v>
      </c>
      <c r="I26" s="334">
        <v>35.825</v>
      </c>
      <c r="J26" s="333">
        <v>6.968</v>
      </c>
      <c r="K26" s="324">
        <v>4149.044</v>
      </c>
    </row>
    <row r="27" spans="2:11" ht="12.75">
      <c r="B27" s="312">
        <v>1995</v>
      </c>
      <c r="C27" s="316" t="s">
        <v>463</v>
      </c>
      <c r="D27" s="313">
        <v>7717.836</v>
      </c>
      <c r="E27" s="328">
        <v>2873.3</v>
      </c>
      <c r="F27" s="328">
        <v>3276.225</v>
      </c>
      <c r="G27" s="328">
        <v>282.235</v>
      </c>
      <c r="H27" s="328">
        <v>623.323</v>
      </c>
      <c r="I27" s="329">
        <v>72.227</v>
      </c>
      <c r="J27" s="328">
        <v>10.39</v>
      </c>
      <c r="K27" s="313">
        <v>4844.536</v>
      </c>
    </row>
    <row r="28" spans="2:11" ht="12.75">
      <c r="B28" s="323">
        <v>1996</v>
      </c>
      <c r="C28" s="327" t="s">
        <v>463</v>
      </c>
      <c r="D28" s="324">
        <v>8992.757</v>
      </c>
      <c r="E28" s="333">
        <v>3240.108</v>
      </c>
      <c r="F28" s="333">
        <v>3887.81</v>
      </c>
      <c r="G28" s="333">
        <v>382.302</v>
      </c>
      <c r="H28" s="333">
        <v>881.671</v>
      </c>
      <c r="I28" s="334">
        <v>155.354</v>
      </c>
      <c r="J28" s="333">
        <v>7.021</v>
      </c>
      <c r="K28" s="324">
        <v>5752.649</v>
      </c>
    </row>
    <row r="29" spans="2:11" ht="12.75">
      <c r="B29" s="312">
        <v>1997</v>
      </c>
      <c r="C29" s="316" t="s">
        <v>463</v>
      </c>
      <c r="D29" s="313">
        <v>10948.01</v>
      </c>
      <c r="E29" s="328">
        <v>4102.307</v>
      </c>
      <c r="F29" s="328">
        <v>5046.136</v>
      </c>
      <c r="G29" s="328">
        <v>446.72</v>
      </c>
      <c r="H29" s="328">
        <v>1260.891</v>
      </c>
      <c r="I29" s="329">
        <v>140.124</v>
      </c>
      <c r="J29" s="328">
        <v>10.466</v>
      </c>
      <c r="K29" s="313">
        <v>6845.703</v>
      </c>
    </row>
    <row r="30" spans="2:11" ht="12.75">
      <c r="B30" s="323">
        <v>1998</v>
      </c>
      <c r="C30" s="327" t="s">
        <v>463</v>
      </c>
      <c r="D30" s="324">
        <v>10526.461</v>
      </c>
      <c r="E30" s="333">
        <v>4603.496</v>
      </c>
      <c r="F30" s="333">
        <v>5623.037</v>
      </c>
      <c r="G30" s="333">
        <v>531.359</v>
      </c>
      <c r="H30" s="333">
        <v>1353.229</v>
      </c>
      <c r="I30" s="334">
        <v>214.051</v>
      </c>
      <c r="J30" s="333">
        <v>16.384</v>
      </c>
      <c r="K30" s="324">
        <v>5922.965</v>
      </c>
    </row>
    <row r="31" spans="2:11" ht="12.75">
      <c r="B31" s="312">
        <v>1999</v>
      </c>
      <c r="C31" s="316" t="s">
        <v>463</v>
      </c>
      <c r="D31" s="313">
        <v>12813.971852000002</v>
      </c>
      <c r="E31" s="328">
        <v>6037.071936</v>
      </c>
      <c r="F31" s="328">
        <v>7459.142</v>
      </c>
      <c r="G31" s="328">
        <v>531.248</v>
      </c>
      <c r="H31" s="328">
        <v>1775.5</v>
      </c>
      <c r="I31" s="329">
        <v>211.959</v>
      </c>
      <c r="J31" s="328">
        <v>34</v>
      </c>
      <c r="K31" s="313">
        <v>6776.899916</v>
      </c>
    </row>
    <row r="32" spans="2:11" ht="12.75">
      <c r="B32" s="323">
        <v>2000</v>
      </c>
      <c r="C32" s="327" t="s">
        <v>463</v>
      </c>
      <c r="D32" s="324">
        <v>16720.78160763</v>
      </c>
      <c r="E32" s="333">
        <v>7276.049151890001</v>
      </c>
      <c r="F32" s="333">
        <v>8698.575939</v>
      </c>
      <c r="G32" s="333">
        <v>526.453564</v>
      </c>
      <c r="H32" s="333">
        <v>1787.48771711</v>
      </c>
      <c r="I32" s="334">
        <v>182.341156</v>
      </c>
      <c r="J32" s="333">
        <v>20.8</v>
      </c>
      <c r="K32" s="324">
        <v>9444.732455739999</v>
      </c>
    </row>
    <row r="33" spans="2:11" ht="12.75">
      <c r="B33" s="312">
        <v>2001</v>
      </c>
      <c r="C33" s="316" t="s">
        <v>463</v>
      </c>
      <c r="D33" s="313">
        <v>18736.950722640002</v>
      </c>
      <c r="E33" s="328">
        <v>8349.441965729999</v>
      </c>
      <c r="F33" s="328">
        <v>9990.834802</v>
      </c>
      <c r="G33" s="328">
        <v>525.834224</v>
      </c>
      <c r="H33" s="328">
        <v>2020.16167527</v>
      </c>
      <c r="I33" s="329">
        <v>168.174072</v>
      </c>
      <c r="J33" s="328">
        <v>21.108687</v>
      </c>
      <c r="K33" s="313">
        <v>10387.50875691</v>
      </c>
    </row>
    <row r="34" spans="2:11" ht="12.75">
      <c r="B34" s="323">
        <v>2002</v>
      </c>
      <c r="C34" s="327" t="s">
        <v>463</v>
      </c>
      <c r="D34" s="324">
        <v>21635.64166169</v>
      </c>
      <c r="E34" s="333">
        <v>9993.49721084</v>
      </c>
      <c r="F34" s="333">
        <v>11988.306339</v>
      </c>
      <c r="G34" s="333">
        <v>527.45795182</v>
      </c>
      <c r="H34" s="333">
        <v>2378.11104798</v>
      </c>
      <c r="I34" s="334">
        <v>177.936507</v>
      </c>
      <c r="J34" s="333">
        <v>33.780475</v>
      </c>
      <c r="K34" s="324">
        <v>11642.14445085</v>
      </c>
    </row>
    <row r="35" spans="2:11" ht="12.75">
      <c r="B35" s="312">
        <v>2003</v>
      </c>
      <c r="C35" s="316" t="s">
        <v>463</v>
      </c>
      <c r="D35" s="313">
        <v>24918.29936014</v>
      </c>
      <c r="E35" s="328">
        <v>11952.597787290002</v>
      </c>
      <c r="F35" s="328">
        <v>14292.962612</v>
      </c>
      <c r="G35" s="328">
        <v>505.907452</v>
      </c>
      <c r="H35" s="328">
        <v>2725.00753771</v>
      </c>
      <c r="I35" s="329">
        <v>134.275189</v>
      </c>
      <c r="J35" s="328">
        <v>13.01045</v>
      </c>
      <c r="K35" s="313">
        <v>12965.701572850001</v>
      </c>
    </row>
    <row r="36" spans="2:11" ht="12.75">
      <c r="B36" s="323">
        <v>2004</v>
      </c>
      <c r="C36" s="327" t="s">
        <v>463</v>
      </c>
      <c r="D36" s="324">
        <v>29113.723551</v>
      </c>
      <c r="E36" s="333">
        <v>13836.170188</v>
      </c>
      <c r="F36" s="333">
        <v>16278.571157</v>
      </c>
      <c r="G36" s="333">
        <v>550.929508</v>
      </c>
      <c r="H36" s="333">
        <v>2885.11521408</v>
      </c>
      <c r="I36" s="334">
        <v>141.395326</v>
      </c>
      <c r="J36" s="333">
        <v>33.180064</v>
      </c>
      <c r="K36" s="324">
        <v>15277.553362999999</v>
      </c>
    </row>
    <row r="37" spans="2:11" ht="12.75">
      <c r="B37" s="312">
        <v>2005</v>
      </c>
      <c r="C37" s="316" t="s">
        <v>463</v>
      </c>
      <c r="D37" s="313">
        <v>34292.64784668</v>
      </c>
      <c r="E37" s="328">
        <v>16308.87983502</v>
      </c>
      <c r="F37" s="328">
        <v>19177.831391</v>
      </c>
      <c r="G37" s="328">
        <v>561.041753</v>
      </c>
      <c r="H37" s="328">
        <v>3345.05074698</v>
      </c>
      <c r="I37" s="329">
        <v>99.805267</v>
      </c>
      <c r="J37" s="328">
        <v>14.862705</v>
      </c>
      <c r="K37" s="313">
        <v>17983.76801166</v>
      </c>
    </row>
    <row r="38" spans="2:11" ht="12.75">
      <c r="B38" s="323">
        <v>2006</v>
      </c>
      <c r="C38" s="327" t="s">
        <v>463</v>
      </c>
      <c r="D38" s="324">
        <v>40527.50289482</v>
      </c>
      <c r="E38" s="333">
        <v>20076.52031727</v>
      </c>
      <c r="F38" s="333">
        <v>23924.958323</v>
      </c>
      <c r="G38" s="333">
        <v>594.744959</v>
      </c>
      <c r="H38" s="333">
        <v>4396.489548729999</v>
      </c>
      <c r="I38" s="334">
        <v>56.836025</v>
      </c>
      <c r="J38" s="333">
        <v>10.142609</v>
      </c>
      <c r="K38" s="324">
        <v>20450.98257755</v>
      </c>
    </row>
    <row r="39" spans="2:11" ht="12.75">
      <c r="B39" s="317">
        <v>2007</v>
      </c>
      <c r="C39" s="318" t="s">
        <v>463</v>
      </c>
      <c r="D39" s="319">
        <v>45366.769895440004</v>
      </c>
      <c r="E39" s="330">
        <v>22344.48761894</v>
      </c>
      <c r="F39" s="330">
        <v>26841.567743</v>
      </c>
      <c r="G39" s="330">
        <v>655.102791</v>
      </c>
      <c r="H39" s="330">
        <v>5140.1009910600005</v>
      </c>
      <c r="I39" s="331">
        <v>35.325421</v>
      </c>
      <c r="J39" s="330">
        <v>23.243497</v>
      </c>
      <c r="K39" s="319">
        <v>23022.282276500002</v>
      </c>
    </row>
    <row r="40" ht="5.25" customHeight="1"/>
    <row r="44" spans="2:11" ht="15.75" customHeight="1">
      <c r="B44" s="404" t="s">
        <v>521</v>
      </c>
      <c r="C44" s="404"/>
      <c r="D44" s="404"/>
      <c r="E44" s="404"/>
      <c r="F44" s="404"/>
      <c r="G44" s="404"/>
      <c r="H44" s="404"/>
      <c r="I44" s="404"/>
      <c r="J44" s="404"/>
      <c r="K44" s="404"/>
    </row>
    <row r="45" spans="2:11" ht="15.75" customHeight="1">
      <c r="B45" s="404"/>
      <c r="C45" s="404"/>
      <c r="D45" s="404"/>
      <c r="E45" s="404"/>
      <c r="F45" s="404"/>
      <c r="G45" s="404"/>
      <c r="H45" s="404"/>
      <c r="I45" s="404"/>
      <c r="J45" s="404"/>
      <c r="K45" s="404"/>
    </row>
    <row r="46" ht="15.75" customHeight="1"/>
    <row r="47" spans="2:11" ht="18.75">
      <c r="B47" s="38" t="s">
        <v>43</v>
      </c>
      <c r="C47" s="268"/>
      <c r="D47" s="268"/>
      <c r="E47" s="268"/>
      <c r="F47" s="268"/>
      <c r="G47" s="268"/>
      <c r="H47" s="268"/>
      <c r="I47" s="268"/>
      <c r="J47" s="268"/>
      <c r="K47" s="36" t="s">
        <v>39</v>
      </c>
    </row>
  </sheetData>
  <mergeCells count="11">
    <mergeCell ref="P4:R4"/>
    <mergeCell ref="E11:J11"/>
    <mergeCell ref="B6:K6"/>
    <mergeCell ref="B11:C17"/>
    <mergeCell ref="D11:D16"/>
    <mergeCell ref="E12:E16"/>
    <mergeCell ref="B44:K45"/>
    <mergeCell ref="F2:K2"/>
    <mergeCell ref="J4:K4"/>
    <mergeCell ref="B8:K8"/>
    <mergeCell ref="B9:K9"/>
  </mergeCells>
  <hyperlinks>
    <hyperlink ref="J4:K4" location="Índice!A21" display="Volver al índice"/>
    <hyperlink ref="B44:K45" r:id="rId1" display="Fuente: Banco de la República en:  http://www.banrep.org/economia/Revista_banco/archivos/ver_act_sem/Seccion01nueva.xls"/>
  </hyperlinks>
  <printOptions horizontalCentered="1" verticalCentered="1"/>
  <pageMargins left="0.75" right="0.75" top="1" bottom="1" header="0.5" footer="0.5"/>
  <pageSetup fitToHeight="1" fitToWidth="1" horizontalDpi="600" verticalDpi="600" orientation="landscape" scale="78"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2:T55"/>
  <sheetViews>
    <sheetView showGridLines="0" view="pageBreakPreview" zoomScaleNormal="50" zoomScaleSheetLayoutView="100" workbookViewId="0" topLeftCell="A1">
      <selection activeCell="A1" sqref="A1"/>
    </sheetView>
  </sheetViews>
  <sheetFormatPr defaultColWidth="9.140625" defaultRowHeight="12.75"/>
  <cols>
    <col min="2" max="2" width="6.57421875" style="0" customWidth="1"/>
    <col min="3" max="3" width="5.00390625" style="0" customWidth="1"/>
    <col min="4" max="4" width="8.8515625" style="0" customWidth="1"/>
    <col min="5" max="5" width="13.28125" style="0" customWidth="1"/>
    <col min="6" max="6" width="10.00390625" style="0" customWidth="1"/>
    <col min="7" max="7" width="8.8515625" style="0" customWidth="1"/>
    <col min="8" max="8" width="11.8515625" style="0" customWidth="1"/>
    <col min="9" max="9" width="10.421875" style="0" customWidth="1"/>
    <col min="10" max="10" width="12.57421875" style="0" bestFit="1" customWidth="1"/>
    <col min="12" max="13" width="8.8515625" style="0" customWidth="1"/>
    <col min="14" max="14" width="11.28125" style="0" bestFit="1" customWidth="1"/>
    <col min="15" max="15" width="9.8515625" style="0" customWidth="1"/>
    <col min="16" max="16" width="9.7109375" style="0" bestFit="1" customWidth="1"/>
    <col min="17" max="17" width="8.57421875" style="0" customWidth="1"/>
  </cols>
  <sheetData>
    <row r="2" spans="13:18" ht="12.75">
      <c r="M2" s="255"/>
      <c r="N2" s="255"/>
      <c r="P2" s="255" t="s">
        <v>41</v>
      </c>
      <c r="Q2" s="255"/>
      <c r="R2" s="255"/>
    </row>
    <row r="4" spans="16:18" ht="12.75">
      <c r="P4" s="281" t="s">
        <v>30</v>
      </c>
      <c r="Q4" s="281"/>
      <c r="R4" s="281"/>
    </row>
    <row r="6" spans="2:18" ht="18.75">
      <c r="B6" s="387" t="s">
        <v>465</v>
      </c>
      <c r="C6" s="387"/>
      <c r="D6" s="387"/>
      <c r="E6" s="387"/>
      <c r="F6" s="387"/>
      <c r="G6" s="387"/>
      <c r="H6" s="387"/>
      <c r="I6" s="387"/>
      <c r="J6" s="387"/>
      <c r="K6" s="387"/>
      <c r="L6" s="387"/>
      <c r="M6" s="387"/>
      <c r="N6" s="387"/>
      <c r="O6" s="387"/>
      <c r="P6" s="387"/>
      <c r="Q6" s="46"/>
      <c r="R6" s="46"/>
    </row>
    <row r="7" ht="4.5" customHeight="1"/>
    <row r="8" spans="2:17" ht="12.75">
      <c r="B8" s="422" t="s">
        <v>466</v>
      </c>
      <c r="C8" s="423"/>
      <c r="D8" s="423"/>
      <c r="E8" s="423"/>
      <c r="F8" s="423"/>
      <c r="G8" s="423"/>
      <c r="H8" s="423"/>
      <c r="I8" s="423"/>
      <c r="J8" s="423"/>
      <c r="K8" s="423"/>
      <c r="L8" s="423"/>
      <c r="M8" s="423"/>
      <c r="N8" s="423"/>
      <c r="O8" s="423"/>
      <c r="P8" s="423"/>
      <c r="Q8" s="423"/>
    </row>
    <row r="9" spans="2:17" ht="12.75">
      <c r="B9" s="424" t="s">
        <v>421</v>
      </c>
      <c r="C9" s="424"/>
      <c r="D9" s="424"/>
      <c r="E9" s="424"/>
      <c r="F9" s="424"/>
      <c r="G9" s="424"/>
      <c r="H9" s="424"/>
      <c r="I9" s="424"/>
      <c r="J9" s="424"/>
      <c r="K9" s="424"/>
      <c r="L9" s="424"/>
      <c r="M9" s="424"/>
      <c r="N9" s="424"/>
      <c r="O9" s="424"/>
      <c r="P9" s="424"/>
      <c r="Q9" s="424"/>
    </row>
    <row r="10" spans="2:17" ht="12.75">
      <c r="B10" s="285"/>
      <c r="C10" s="285"/>
      <c r="D10" s="285"/>
      <c r="E10" s="285"/>
      <c r="F10" s="285"/>
      <c r="G10" s="285"/>
      <c r="H10" s="285"/>
      <c r="I10" s="285"/>
      <c r="J10" s="285"/>
      <c r="K10" s="285"/>
      <c r="L10" s="285"/>
      <c r="M10" s="285"/>
      <c r="N10" s="285"/>
      <c r="O10" s="285"/>
      <c r="P10" s="285"/>
      <c r="Q10" s="285"/>
    </row>
    <row r="11" spans="2:17" ht="12.75">
      <c r="B11" s="285"/>
      <c r="C11" s="285"/>
      <c r="D11" s="285"/>
      <c r="E11" s="285"/>
      <c r="F11" s="285"/>
      <c r="G11" s="285"/>
      <c r="H11" s="285"/>
      <c r="I11" s="285"/>
      <c r="J11" s="285"/>
      <c r="K11" s="285"/>
      <c r="L11" s="285"/>
      <c r="M11" s="285"/>
      <c r="N11" s="285"/>
      <c r="O11" s="285"/>
      <c r="P11" s="285"/>
      <c r="Q11" s="285"/>
    </row>
    <row r="12" spans="2:17" ht="12.75">
      <c r="B12" s="425" t="s">
        <v>422</v>
      </c>
      <c r="C12" s="426"/>
      <c r="D12" s="425" t="s">
        <v>350</v>
      </c>
      <c r="E12" s="419" t="s">
        <v>423</v>
      </c>
      <c r="F12" s="419"/>
      <c r="G12" s="419"/>
      <c r="H12" s="419"/>
      <c r="I12" s="419"/>
      <c r="J12" s="419"/>
      <c r="K12" s="419"/>
      <c r="L12" s="419"/>
      <c r="M12" s="419"/>
      <c r="N12" s="419"/>
      <c r="O12" s="351" t="s">
        <v>424</v>
      </c>
      <c r="P12" s="351" t="s">
        <v>425</v>
      </c>
      <c r="Q12" s="285"/>
    </row>
    <row r="13" spans="2:17" ht="12.75">
      <c r="B13" s="409"/>
      <c r="C13" s="409"/>
      <c r="D13" s="409"/>
      <c r="E13" s="269" t="s">
        <v>356</v>
      </c>
      <c r="F13" s="420" t="s">
        <v>426</v>
      </c>
      <c r="G13" s="420"/>
      <c r="H13" s="420"/>
      <c r="I13" s="420"/>
      <c r="J13" s="420"/>
      <c r="K13" s="420"/>
      <c r="L13" s="420"/>
      <c r="M13" s="420"/>
      <c r="N13" s="299" t="s">
        <v>427</v>
      </c>
      <c r="O13" s="299" t="s">
        <v>428</v>
      </c>
      <c r="P13" s="269" t="s">
        <v>429</v>
      </c>
      <c r="Q13" s="285"/>
    </row>
    <row r="14" spans="2:17" ht="12.75">
      <c r="B14" s="409"/>
      <c r="C14" s="409"/>
      <c r="D14" s="409"/>
      <c r="E14" s="269" t="s">
        <v>430</v>
      </c>
      <c r="F14" s="269" t="s">
        <v>89</v>
      </c>
      <c r="G14" s="269" t="s">
        <v>431</v>
      </c>
      <c r="H14" s="269" t="s">
        <v>432</v>
      </c>
      <c r="I14" s="269" t="s">
        <v>433</v>
      </c>
      <c r="J14" s="269" t="s">
        <v>434</v>
      </c>
      <c r="K14" s="420" t="s">
        <v>435</v>
      </c>
      <c r="L14" s="420"/>
      <c r="M14" s="420"/>
      <c r="N14" s="299" t="s">
        <v>436</v>
      </c>
      <c r="O14" s="299" t="s">
        <v>437</v>
      </c>
      <c r="P14" s="269"/>
      <c r="Q14" s="285"/>
    </row>
    <row r="15" spans="2:17" ht="12.75">
      <c r="B15" s="409"/>
      <c r="C15" s="409"/>
      <c r="D15" s="409"/>
      <c r="E15" s="269" t="s">
        <v>438</v>
      </c>
      <c r="F15" s="269"/>
      <c r="G15" s="269"/>
      <c r="H15" s="299" t="s">
        <v>439</v>
      </c>
      <c r="I15" s="269" t="s">
        <v>440</v>
      </c>
      <c r="J15" s="269" t="s">
        <v>441</v>
      </c>
      <c r="K15" s="269" t="s">
        <v>89</v>
      </c>
      <c r="L15" s="269" t="s">
        <v>442</v>
      </c>
      <c r="M15" s="269" t="s">
        <v>443</v>
      </c>
      <c r="N15" s="299" t="s">
        <v>444</v>
      </c>
      <c r="O15" s="299" t="s">
        <v>445</v>
      </c>
      <c r="P15" s="269"/>
      <c r="Q15" s="285"/>
    </row>
    <row r="16" spans="2:17" ht="12.75">
      <c r="B16" s="409"/>
      <c r="C16" s="409"/>
      <c r="D16" s="409"/>
      <c r="E16" s="269" t="s">
        <v>446</v>
      </c>
      <c r="F16" s="269"/>
      <c r="G16" s="269"/>
      <c r="H16" s="299" t="s">
        <v>445</v>
      </c>
      <c r="I16" s="269"/>
      <c r="J16" s="269" t="s">
        <v>447</v>
      </c>
      <c r="K16" s="269"/>
      <c r="L16" s="269" t="s">
        <v>448</v>
      </c>
      <c r="M16" s="269" t="s">
        <v>449</v>
      </c>
      <c r="N16" s="269" t="s">
        <v>450</v>
      </c>
      <c r="O16" s="269"/>
      <c r="P16" s="269"/>
      <c r="Q16" s="285"/>
    </row>
    <row r="17" spans="2:17" ht="12.75">
      <c r="B17" s="409"/>
      <c r="C17" s="409"/>
      <c r="D17" s="409"/>
      <c r="E17" s="269" t="s">
        <v>451</v>
      </c>
      <c r="F17" s="269"/>
      <c r="G17" s="269"/>
      <c r="H17" s="269"/>
      <c r="I17" s="269"/>
      <c r="J17" s="269" t="s">
        <v>452</v>
      </c>
      <c r="K17" s="298"/>
      <c r="L17" s="298"/>
      <c r="M17" s="298"/>
      <c r="N17" s="298"/>
      <c r="O17" s="269"/>
      <c r="P17" s="269"/>
      <c r="Q17" s="285"/>
    </row>
    <row r="18" spans="2:17" ht="12.75">
      <c r="B18" s="410"/>
      <c r="C18" s="410"/>
      <c r="D18" s="352" t="s">
        <v>17</v>
      </c>
      <c r="E18" s="352" t="s">
        <v>453</v>
      </c>
      <c r="F18" s="352" t="s">
        <v>454</v>
      </c>
      <c r="G18" s="352" t="s">
        <v>455</v>
      </c>
      <c r="H18" s="352" t="s">
        <v>456</v>
      </c>
      <c r="I18" s="352" t="s">
        <v>457</v>
      </c>
      <c r="J18" s="352" t="s">
        <v>458</v>
      </c>
      <c r="K18" s="352" t="s">
        <v>459</v>
      </c>
      <c r="L18" s="352"/>
      <c r="M18" s="352"/>
      <c r="N18" s="352" t="s">
        <v>460</v>
      </c>
      <c r="O18" s="352" t="s">
        <v>461</v>
      </c>
      <c r="P18" s="352" t="s">
        <v>462</v>
      </c>
      <c r="Q18" s="285"/>
    </row>
    <row r="19" spans="2:17" ht="12.75">
      <c r="B19" s="285"/>
      <c r="Q19" s="353"/>
    </row>
    <row r="21" spans="2:16" ht="12.75">
      <c r="B21" s="300">
        <v>1988</v>
      </c>
      <c r="C21" s="306" t="s">
        <v>463</v>
      </c>
      <c r="D21" s="301">
        <v>914.865</v>
      </c>
      <c r="E21" s="302">
        <v>1186.517</v>
      </c>
      <c r="F21" s="301">
        <v>-4.877999999999986</v>
      </c>
      <c r="G21" s="301">
        <v>243.785</v>
      </c>
      <c r="H21" s="303">
        <v>15.832</v>
      </c>
      <c r="I21" s="301">
        <v>-121.53</v>
      </c>
      <c r="J21" s="302">
        <v>165.49</v>
      </c>
      <c r="K21" s="301">
        <v>-308.455</v>
      </c>
      <c r="L21" s="303">
        <v>0</v>
      </c>
      <c r="M21" s="301">
        <v>308.455</v>
      </c>
      <c r="N21" s="301">
        <v>22.133</v>
      </c>
      <c r="O21" s="301">
        <v>150.011</v>
      </c>
      <c r="P21" s="304">
        <v>138.896</v>
      </c>
    </row>
    <row r="22" spans="2:16" ht="12.75">
      <c r="B22" s="286">
        <v>1989</v>
      </c>
      <c r="C22" s="291" t="s">
        <v>463</v>
      </c>
      <c r="D22" s="287">
        <v>1171.693</v>
      </c>
      <c r="E22" s="288">
        <v>1543.436</v>
      </c>
      <c r="F22" s="287">
        <v>-61.27499999999992</v>
      </c>
      <c r="G22" s="287">
        <v>231.621</v>
      </c>
      <c r="H22" s="289">
        <v>87.126</v>
      </c>
      <c r="I22" s="287">
        <v>-253.63599999999997</v>
      </c>
      <c r="J22" s="288">
        <v>222.073</v>
      </c>
      <c r="K22" s="287">
        <v>-348.459</v>
      </c>
      <c r="L22" s="289">
        <v>0</v>
      </c>
      <c r="M22" s="287">
        <v>348.459</v>
      </c>
      <c r="N22" s="287">
        <v>22.857</v>
      </c>
      <c r="O22" s="287">
        <v>187.138</v>
      </c>
      <c r="P22" s="290">
        <v>146.187</v>
      </c>
    </row>
    <row r="23" spans="2:16" ht="12.75">
      <c r="B23" s="300">
        <v>1990</v>
      </c>
      <c r="C23" s="306" t="s">
        <v>463</v>
      </c>
      <c r="D23" s="301">
        <v>1493.454</v>
      </c>
      <c r="E23" s="302">
        <v>2333.918</v>
      </c>
      <c r="F23" s="301">
        <v>-229.595</v>
      </c>
      <c r="G23" s="301">
        <v>179.527</v>
      </c>
      <c r="H23" s="303">
        <v>-103.99</v>
      </c>
      <c r="I23" s="301">
        <v>-75.461</v>
      </c>
      <c r="J23" s="302">
        <v>119.382</v>
      </c>
      <c r="K23" s="301">
        <v>-349.053</v>
      </c>
      <c r="L23" s="303">
        <v>0</v>
      </c>
      <c r="M23" s="301">
        <v>349.053</v>
      </c>
      <c r="N23" s="301">
        <v>0.8089999999998554</v>
      </c>
      <c r="O23" s="301">
        <v>315.173</v>
      </c>
      <c r="P23" s="304">
        <v>296.505</v>
      </c>
    </row>
    <row r="24" spans="2:16" ht="12.75">
      <c r="B24" s="286">
        <v>1991</v>
      </c>
      <c r="C24" s="291" t="s">
        <v>463</v>
      </c>
      <c r="D24" s="287">
        <v>2289.984</v>
      </c>
      <c r="E24" s="288">
        <v>3936.49</v>
      </c>
      <c r="F24" s="287">
        <v>-1063.823</v>
      </c>
      <c r="G24" s="287">
        <v>365.052</v>
      </c>
      <c r="H24" s="289">
        <v>-161.928</v>
      </c>
      <c r="I24" s="287">
        <v>-127.663</v>
      </c>
      <c r="J24" s="288">
        <v>153.241</v>
      </c>
      <c r="K24" s="287">
        <v>-1292.525</v>
      </c>
      <c r="L24" s="289">
        <v>0</v>
      </c>
      <c r="M24" s="287">
        <v>1292.525</v>
      </c>
      <c r="N24" s="287">
        <v>105.096</v>
      </c>
      <c r="O24" s="287">
        <v>379.33</v>
      </c>
      <c r="P24" s="290">
        <v>308.449</v>
      </c>
    </row>
    <row r="25" spans="2:16" ht="12.75">
      <c r="B25" s="300">
        <v>1992</v>
      </c>
      <c r="C25" s="306" t="s">
        <v>463</v>
      </c>
      <c r="D25" s="301">
        <v>3312.544</v>
      </c>
      <c r="E25" s="302">
        <v>5732.231</v>
      </c>
      <c r="F25" s="301">
        <v>-1389.158</v>
      </c>
      <c r="G25" s="301">
        <v>519.116</v>
      </c>
      <c r="H25" s="303">
        <v>-385.21</v>
      </c>
      <c r="I25" s="301">
        <v>-55.159</v>
      </c>
      <c r="J25" s="302">
        <v>199.557</v>
      </c>
      <c r="K25" s="301">
        <v>-1667.462</v>
      </c>
      <c r="L25" s="303">
        <v>0</v>
      </c>
      <c r="M25" s="301">
        <v>1667.462</v>
      </c>
      <c r="N25" s="301">
        <v>-236.37</v>
      </c>
      <c r="O25" s="301">
        <v>454.159</v>
      </c>
      <c r="P25" s="304">
        <v>340</v>
      </c>
    </row>
    <row r="26" spans="2:16" ht="12.75">
      <c r="B26" s="286">
        <v>1993</v>
      </c>
      <c r="C26" s="291" t="s">
        <v>463</v>
      </c>
      <c r="D26" s="287">
        <v>4418.987</v>
      </c>
      <c r="E26" s="288">
        <v>6368.699</v>
      </c>
      <c r="F26" s="287">
        <v>-742.5179999999999</v>
      </c>
      <c r="G26" s="287">
        <v>597.844</v>
      </c>
      <c r="H26" s="289">
        <v>-366.295</v>
      </c>
      <c r="I26" s="287">
        <v>40.538</v>
      </c>
      <c r="J26" s="288">
        <v>233.964</v>
      </c>
      <c r="K26" s="287">
        <v>-1248.569</v>
      </c>
      <c r="L26" s="289">
        <v>0</v>
      </c>
      <c r="M26" s="287">
        <v>1248.569</v>
      </c>
      <c r="N26" s="287">
        <v>79.25</v>
      </c>
      <c r="O26" s="287">
        <v>324.685</v>
      </c>
      <c r="P26" s="290">
        <v>961.759</v>
      </c>
    </row>
    <row r="27" spans="2:16" ht="12.75">
      <c r="B27" s="300">
        <v>1994</v>
      </c>
      <c r="C27" s="306" t="s">
        <v>463</v>
      </c>
      <c r="D27" s="301">
        <v>5634.422</v>
      </c>
      <c r="E27" s="302">
        <v>6716.038</v>
      </c>
      <c r="F27" s="301">
        <v>-102.839</v>
      </c>
      <c r="G27" s="301">
        <v>641.769</v>
      </c>
      <c r="H27" s="303">
        <v>-445.854</v>
      </c>
      <c r="I27" s="301">
        <v>27.182</v>
      </c>
      <c r="J27" s="302">
        <v>147.782</v>
      </c>
      <c r="K27" s="301">
        <v>-473.718</v>
      </c>
      <c r="L27" s="303">
        <v>0</v>
      </c>
      <c r="M27" s="301">
        <v>473.718</v>
      </c>
      <c r="N27" s="301">
        <v>343.294</v>
      </c>
      <c r="O27" s="301">
        <v>82.802</v>
      </c>
      <c r="P27" s="304">
        <v>1239.269</v>
      </c>
    </row>
    <row r="28" spans="2:16" ht="12.75">
      <c r="B28" s="286">
        <v>1995</v>
      </c>
      <c r="C28" s="291" t="s">
        <v>463</v>
      </c>
      <c r="D28" s="287">
        <v>6267.087</v>
      </c>
      <c r="E28" s="288">
        <v>8333.938</v>
      </c>
      <c r="F28" s="287">
        <v>743.221</v>
      </c>
      <c r="G28" s="287">
        <v>427.548</v>
      </c>
      <c r="H28" s="289">
        <v>-3.901</v>
      </c>
      <c r="I28" s="287">
        <v>189.628</v>
      </c>
      <c r="J28" s="288">
        <v>350.29</v>
      </c>
      <c r="K28" s="287">
        <v>-220.344</v>
      </c>
      <c r="L28" s="289">
        <v>0</v>
      </c>
      <c r="M28" s="287">
        <v>220.344</v>
      </c>
      <c r="N28" s="287">
        <v>275.646</v>
      </c>
      <c r="O28" s="287">
        <v>162.853</v>
      </c>
      <c r="P28" s="290">
        <v>2922.866</v>
      </c>
    </row>
    <row r="29" spans="2:16" ht="12.75">
      <c r="B29" s="300">
        <v>1996</v>
      </c>
      <c r="C29" s="306" t="s">
        <v>463</v>
      </c>
      <c r="D29" s="301">
        <v>6627.573</v>
      </c>
      <c r="E29" s="302">
        <v>9993.062</v>
      </c>
      <c r="F29" s="301">
        <v>-466.759</v>
      </c>
      <c r="G29" s="301">
        <v>453.512</v>
      </c>
      <c r="H29" s="303">
        <v>-20.084</v>
      </c>
      <c r="I29" s="301">
        <v>-395.895</v>
      </c>
      <c r="J29" s="302">
        <v>299.601</v>
      </c>
      <c r="K29" s="301">
        <v>-803.893</v>
      </c>
      <c r="L29" s="303">
        <v>0</v>
      </c>
      <c r="M29" s="301">
        <v>803.893</v>
      </c>
      <c r="N29" s="301">
        <v>311.102</v>
      </c>
      <c r="O29" s="301">
        <v>167.77</v>
      </c>
      <c r="P29" s="304">
        <v>3042.062</v>
      </c>
    </row>
    <row r="30" spans="2:16" ht="12.75">
      <c r="B30" s="286">
        <v>1997</v>
      </c>
      <c r="C30" s="291" t="s">
        <v>463</v>
      </c>
      <c r="D30" s="287">
        <v>8287.062</v>
      </c>
      <c r="E30" s="288">
        <v>12776.418</v>
      </c>
      <c r="F30" s="287">
        <v>1116.1689999999999</v>
      </c>
      <c r="G30" s="287">
        <v>225.394</v>
      </c>
      <c r="H30" s="289">
        <v>-0.76</v>
      </c>
      <c r="I30" s="287">
        <v>351.323</v>
      </c>
      <c r="J30" s="288">
        <v>691.538</v>
      </c>
      <c r="K30" s="287">
        <v>-151.326</v>
      </c>
      <c r="L30" s="289">
        <v>0</v>
      </c>
      <c r="M30" s="287">
        <v>151.326</v>
      </c>
      <c r="N30" s="287">
        <v>467.219</v>
      </c>
      <c r="O30" s="287">
        <v>184.02</v>
      </c>
      <c r="P30" s="290">
        <v>5888.724</v>
      </c>
    </row>
    <row r="31" spans="2:16" ht="12.75">
      <c r="B31" s="300">
        <v>1998</v>
      </c>
      <c r="C31" s="306" t="s">
        <v>463</v>
      </c>
      <c r="D31" s="301">
        <v>6923.066</v>
      </c>
      <c r="E31" s="302">
        <v>12986.232</v>
      </c>
      <c r="F31" s="301">
        <v>2397.803</v>
      </c>
      <c r="G31" s="301">
        <v>699.972</v>
      </c>
      <c r="H31" s="303">
        <v>7.603</v>
      </c>
      <c r="I31" s="301">
        <v>850.439</v>
      </c>
      <c r="J31" s="302">
        <v>975.597</v>
      </c>
      <c r="K31" s="301">
        <v>-135.808</v>
      </c>
      <c r="L31" s="303">
        <v>0</v>
      </c>
      <c r="M31" s="301">
        <v>135.808</v>
      </c>
      <c r="N31" s="301">
        <v>1104.482</v>
      </c>
      <c r="O31" s="301">
        <v>204.301</v>
      </c>
      <c r="P31" s="304">
        <v>9361.159</v>
      </c>
    </row>
    <row r="32" spans="2:20" ht="12.75">
      <c r="B32" s="286">
        <v>1999</v>
      </c>
      <c r="C32" s="291" t="s">
        <v>463</v>
      </c>
      <c r="D32" s="287">
        <v>9739.609</v>
      </c>
      <c r="E32" s="288">
        <v>15282.447078</v>
      </c>
      <c r="F32" s="287">
        <v>5558.0588259999995</v>
      </c>
      <c r="G32" s="287">
        <v>2044.275</v>
      </c>
      <c r="H32" s="289">
        <v>5.258572</v>
      </c>
      <c r="I32" s="287">
        <v>2462.123009</v>
      </c>
      <c r="J32" s="288">
        <v>1147.636989</v>
      </c>
      <c r="K32" s="287">
        <v>-101.234744</v>
      </c>
      <c r="L32" s="289">
        <v>0</v>
      </c>
      <c r="M32" s="287">
        <v>101.234744</v>
      </c>
      <c r="N32" s="287">
        <v>864.889818</v>
      </c>
      <c r="O32" s="287">
        <v>224.87739000000002</v>
      </c>
      <c r="P32" s="290">
        <v>11740.909188</v>
      </c>
      <c r="Q32" s="441"/>
      <c r="R32" s="442"/>
      <c r="T32" s="443"/>
    </row>
    <row r="33" spans="1:20" ht="12.75">
      <c r="A33" s="41"/>
      <c r="B33" s="300">
        <v>2000</v>
      </c>
      <c r="C33" s="306" t="s">
        <v>463</v>
      </c>
      <c r="D33" s="301">
        <v>10710.351403</v>
      </c>
      <c r="E33" s="302">
        <v>19306.871131</v>
      </c>
      <c r="F33" s="301">
        <v>5584.412754</v>
      </c>
      <c r="G33" s="301">
        <v>2430.372811</v>
      </c>
      <c r="H33" s="303">
        <v>4.012659</v>
      </c>
      <c r="I33" s="301">
        <v>1543.297127</v>
      </c>
      <c r="J33" s="302">
        <v>1614.488976</v>
      </c>
      <c r="K33" s="301">
        <v>-7.758819</v>
      </c>
      <c r="L33" s="303">
        <v>0</v>
      </c>
      <c r="M33" s="301">
        <v>7.758819</v>
      </c>
      <c r="N33" s="301">
        <v>1179.2764559999996</v>
      </c>
      <c r="O33" s="301">
        <v>214.991388</v>
      </c>
      <c r="P33" s="304">
        <v>15145.21755</v>
      </c>
      <c r="Q33" s="441"/>
      <c r="R33" s="442"/>
      <c r="T33" s="443"/>
    </row>
    <row r="34" spans="2:20" ht="12.75">
      <c r="B34" s="286">
        <v>2001</v>
      </c>
      <c r="C34" s="291" t="s">
        <v>463</v>
      </c>
      <c r="D34" s="287">
        <v>11647.91309</v>
      </c>
      <c r="E34" s="288">
        <v>23211.214043</v>
      </c>
      <c r="F34" s="287">
        <v>3794.8756579999995</v>
      </c>
      <c r="G34" s="287">
        <v>1629.824922</v>
      </c>
      <c r="H34" s="289">
        <v>-0.771173</v>
      </c>
      <c r="I34" s="287">
        <v>706.934751</v>
      </c>
      <c r="J34" s="288">
        <v>1271.735579</v>
      </c>
      <c r="K34" s="287">
        <v>187.151579</v>
      </c>
      <c r="L34" s="289">
        <v>193.645455</v>
      </c>
      <c r="M34" s="287">
        <v>6.493876</v>
      </c>
      <c r="N34" s="287">
        <v>1087.652146</v>
      </c>
      <c r="O34" s="287">
        <v>190.995818</v>
      </c>
      <c r="P34" s="290">
        <v>16254.819451</v>
      </c>
      <c r="Q34" s="441"/>
      <c r="R34" s="442"/>
      <c r="T34" s="443"/>
    </row>
    <row r="35" spans="2:20" ht="12.75">
      <c r="B35" s="300">
        <v>2002</v>
      </c>
      <c r="C35" s="306" t="s">
        <v>463</v>
      </c>
      <c r="D35" s="301">
        <v>14107.39452982</v>
      </c>
      <c r="E35" s="302">
        <v>30002.8263386</v>
      </c>
      <c r="F35" s="301">
        <v>5506.953659</v>
      </c>
      <c r="G35" s="301">
        <v>2197.225773</v>
      </c>
      <c r="H35" s="303">
        <v>-0.165456</v>
      </c>
      <c r="I35" s="301">
        <v>1694.501063</v>
      </c>
      <c r="J35" s="302">
        <v>1438.230922</v>
      </c>
      <c r="K35" s="301">
        <v>177.161357</v>
      </c>
      <c r="L35" s="303">
        <v>187.315039</v>
      </c>
      <c r="M35" s="301">
        <v>10.153682</v>
      </c>
      <c r="N35" s="301">
        <v>1810.7570374000002</v>
      </c>
      <c r="O35" s="301">
        <v>209.565462</v>
      </c>
      <c r="P35" s="304">
        <v>23003.57437</v>
      </c>
      <c r="Q35" s="441"/>
      <c r="R35" s="442"/>
      <c r="T35" s="443"/>
    </row>
    <row r="36" spans="2:20" ht="12.75">
      <c r="B36" s="286">
        <v>2003</v>
      </c>
      <c r="C36" s="291" t="s">
        <v>463</v>
      </c>
      <c r="D36" s="287">
        <v>16441.518261</v>
      </c>
      <c r="E36" s="288">
        <v>29682.135665</v>
      </c>
      <c r="F36" s="287">
        <v>7558.93714</v>
      </c>
      <c r="G36" s="287">
        <v>2884.152303</v>
      </c>
      <c r="H36" s="289">
        <v>-0.013209</v>
      </c>
      <c r="I36" s="287">
        <v>3051.325287</v>
      </c>
      <c r="J36" s="288">
        <v>1466.141531</v>
      </c>
      <c r="K36" s="287">
        <v>157.33122799999998</v>
      </c>
      <c r="L36" s="289">
        <v>176.788719</v>
      </c>
      <c r="M36" s="287">
        <v>19.457491</v>
      </c>
      <c r="N36" s="287">
        <v>1919.475155</v>
      </c>
      <c r="O36" s="287">
        <v>188.893528</v>
      </c>
      <c r="P36" s="290">
        <v>22530.136171</v>
      </c>
      <c r="Q36" s="441"/>
      <c r="R36" s="442"/>
      <c r="T36" s="443"/>
    </row>
    <row r="37" spans="2:20" ht="12.75">
      <c r="B37" s="300">
        <v>2004</v>
      </c>
      <c r="C37" s="306" t="s">
        <v>463</v>
      </c>
      <c r="D37" s="301">
        <v>19260.195847</v>
      </c>
      <c r="E37" s="302">
        <v>32347.013806</v>
      </c>
      <c r="F37" s="301">
        <v>3488.2004580000003</v>
      </c>
      <c r="G37" s="301">
        <v>-194.122374</v>
      </c>
      <c r="H37" s="303">
        <v>-0.014167</v>
      </c>
      <c r="I37" s="301">
        <v>1979.647527</v>
      </c>
      <c r="J37" s="302">
        <v>1587.843798</v>
      </c>
      <c r="K37" s="301">
        <v>114.845674</v>
      </c>
      <c r="L37" s="303">
        <v>123.721375</v>
      </c>
      <c r="M37" s="301">
        <v>8.875701</v>
      </c>
      <c r="N37" s="301">
        <v>1230.404601</v>
      </c>
      <c r="O37" s="301">
        <v>6.588728</v>
      </c>
      <c r="P37" s="304">
        <v>17798.83429</v>
      </c>
      <c r="Q37" s="441"/>
      <c r="R37" s="442"/>
      <c r="T37" s="443"/>
    </row>
    <row r="38" spans="2:20" ht="12.75">
      <c r="B38" s="286">
        <v>2005</v>
      </c>
      <c r="C38" s="291" t="s">
        <v>463</v>
      </c>
      <c r="D38" s="287">
        <v>22804.032975</v>
      </c>
      <c r="E38" s="288">
        <v>34143.817205</v>
      </c>
      <c r="F38" s="287">
        <v>3582.1160280000004</v>
      </c>
      <c r="G38" s="287">
        <v>-1607.422091</v>
      </c>
      <c r="H38" s="289">
        <v>-0.014603</v>
      </c>
      <c r="I38" s="287">
        <v>3470.757938</v>
      </c>
      <c r="J38" s="288">
        <v>1610.459978</v>
      </c>
      <c r="K38" s="287">
        <v>108.334806</v>
      </c>
      <c r="L38" s="289">
        <v>118.296288</v>
      </c>
      <c r="M38" s="287">
        <v>9.961482</v>
      </c>
      <c r="N38" s="287">
        <v>1250.336086</v>
      </c>
      <c r="O38" s="287">
        <v>6.297774</v>
      </c>
      <c r="P38" s="290">
        <v>16165.93857</v>
      </c>
      <c r="Q38" s="441"/>
      <c r="R38" s="442"/>
      <c r="T38" s="443"/>
    </row>
    <row r="39" spans="2:20" ht="12.75">
      <c r="B39" s="300">
        <v>2006</v>
      </c>
      <c r="C39" s="306" t="s">
        <v>463</v>
      </c>
      <c r="D39" s="301">
        <v>27031.813403</v>
      </c>
      <c r="E39" s="302">
        <v>34556.75848</v>
      </c>
      <c r="F39" s="301">
        <v>7536.0419329999995</v>
      </c>
      <c r="G39" s="301">
        <v>-290.155282</v>
      </c>
      <c r="H39" s="303">
        <v>-0.014979</v>
      </c>
      <c r="I39" s="301">
        <v>5924.88178</v>
      </c>
      <c r="J39" s="302">
        <v>1802.154429</v>
      </c>
      <c r="K39" s="301">
        <v>99.175985</v>
      </c>
      <c r="L39" s="303">
        <v>112.668395</v>
      </c>
      <c r="M39" s="301">
        <v>13.49241</v>
      </c>
      <c r="N39" s="301">
        <v>1329.705506</v>
      </c>
      <c r="O39" s="301">
        <v>1.404395</v>
      </c>
      <c r="P39" s="304">
        <v>16389.288121</v>
      </c>
      <c r="Q39" s="441"/>
      <c r="R39" s="442"/>
      <c r="T39" s="443"/>
    </row>
    <row r="40" spans="2:20" ht="12.75">
      <c r="B40" s="292">
        <v>2007</v>
      </c>
      <c r="C40" s="293" t="s">
        <v>463</v>
      </c>
      <c r="D40" s="294">
        <v>32415.085853</v>
      </c>
      <c r="E40" s="295">
        <v>41892.687696</v>
      </c>
      <c r="F40" s="294">
        <v>1808.9388639999995</v>
      </c>
      <c r="G40" s="294">
        <v>-3554.790323</v>
      </c>
      <c r="H40" s="296">
        <v>-451.2194</v>
      </c>
      <c r="I40" s="294">
        <v>4736.991214</v>
      </c>
      <c r="J40" s="295">
        <v>1540.225997</v>
      </c>
      <c r="K40" s="294">
        <v>-462.26862400000005</v>
      </c>
      <c r="L40" s="296">
        <v>126.259423</v>
      </c>
      <c r="M40" s="294">
        <v>588.528047</v>
      </c>
      <c r="N40" s="294">
        <v>1352.829073</v>
      </c>
      <c r="O40" s="294">
        <v>1.255681</v>
      </c>
      <c r="P40" s="297">
        <v>12638.114099</v>
      </c>
      <c r="Q40" s="441"/>
      <c r="R40" s="442"/>
      <c r="T40" s="443"/>
    </row>
    <row r="41" ht="6.75" customHeight="1"/>
    <row r="53" spans="2:16" ht="12.75">
      <c r="B53" s="421" t="s">
        <v>521</v>
      </c>
      <c r="C53" s="421"/>
      <c r="D53" s="421"/>
      <c r="E53" s="421"/>
      <c r="F53" s="421"/>
      <c r="G53" s="421"/>
      <c r="H53" s="421"/>
      <c r="I53" s="421"/>
      <c r="J53" s="421"/>
      <c r="K53" s="421"/>
      <c r="L53" s="421"/>
      <c r="M53" s="421"/>
      <c r="N53" s="421"/>
      <c r="O53" s="421"/>
      <c r="P53" s="421"/>
    </row>
    <row r="55" spans="2:18" ht="15.75">
      <c r="B55" s="38" t="s">
        <v>43</v>
      </c>
      <c r="C55" s="37"/>
      <c r="D55" s="37"/>
      <c r="E55" s="305"/>
      <c r="F55" s="36"/>
      <c r="G55" s="36"/>
      <c r="H55" s="36"/>
      <c r="I55" s="36"/>
      <c r="J55" s="36"/>
      <c r="K55" s="36"/>
      <c r="L55" s="36"/>
      <c r="M55" s="36"/>
      <c r="N55" s="36"/>
      <c r="O55" s="36"/>
      <c r="P55" s="36"/>
      <c r="Q55" s="36"/>
      <c r="R55" s="36" t="s">
        <v>39</v>
      </c>
    </row>
  </sheetData>
  <mergeCells count="9">
    <mergeCell ref="E12:N12"/>
    <mergeCell ref="F13:M13"/>
    <mergeCell ref="B6:P6"/>
    <mergeCell ref="B53:P53"/>
    <mergeCell ref="K14:M14"/>
    <mergeCell ref="B8:Q8"/>
    <mergeCell ref="B9:Q9"/>
    <mergeCell ref="B12:C18"/>
    <mergeCell ref="D12:D17"/>
  </mergeCells>
  <hyperlinks>
    <hyperlink ref="P4:R4" location="Índice!B21" display="Volver al índice"/>
    <hyperlink ref="B53" r:id="rId1" display="Fuente: Banco de la República en:  http://www.banrep.org/economia/Revista_banco/archivos/ver_act_sem/Seccion01nueva.xls"/>
  </hyperlinks>
  <printOptions horizontalCentered="1" verticalCentered="1"/>
  <pageMargins left="0.75" right="0.75" top="1" bottom="1" header="0.5" footer="0.5"/>
  <pageSetup fitToHeight="1" fitToWidth="1" horizontalDpi="600" verticalDpi="600" orientation="landscape" scale="69"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2:R42"/>
  <sheetViews>
    <sheetView showGridLines="0" view="pageBreakPreview" zoomScaleSheetLayoutView="100" workbookViewId="0" topLeftCell="A1">
      <selection activeCell="A1" sqref="A1"/>
    </sheetView>
  </sheetViews>
  <sheetFormatPr defaultColWidth="9.140625" defaultRowHeight="12.75"/>
  <cols>
    <col min="2" max="2" width="5.00390625" style="0" customWidth="1"/>
    <col min="3" max="3" width="4.00390625" style="0" customWidth="1"/>
    <col min="4" max="4" width="3.28125" style="0" customWidth="1"/>
    <col min="5" max="5" width="10.8515625" style="0" customWidth="1"/>
    <col min="6" max="6" width="3.28125" style="0" customWidth="1"/>
    <col min="7" max="7" width="11.421875" style="0" customWidth="1"/>
    <col min="8" max="8" width="3.8515625" style="0" customWidth="1"/>
    <col min="9" max="9" width="11.57421875" style="0" customWidth="1"/>
  </cols>
  <sheetData>
    <row r="2" spans="5:9" ht="12.75">
      <c r="E2" s="382" t="s">
        <v>41</v>
      </c>
      <c r="F2" s="382"/>
      <c r="G2" s="382"/>
      <c r="H2" s="382"/>
      <c r="I2" s="382"/>
    </row>
    <row r="4" spans="8:18" ht="12.75">
      <c r="H4" s="406" t="s">
        <v>30</v>
      </c>
      <c r="I4" s="406"/>
      <c r="P4" s="412"/>
      <c r="Q4" s="412"/>
      <c r="R4" s="412"/>
    </row>
    <row r="6" spans="2:9" ht="18.75">
      <c r="B6" s="387" t="s">
        <v>517</v>
      </c>
      <c r="C6" s="387"/>
      <c r="D6" s="387"/>
      <c r="E6" s="387"/>
      <c r="F6" s="387"/>
      <c r="G6" s="387"/>
      <c r="H6" s="387"/>
      <c r="I6" s="387"/>
    </row>
    <row r="8" spans="2:10" ht="14.25">
      <c r="B8" s="407" t="s">
        <v>518</v>
      </c>
      <c r="C8" s="407"/>
      <c r="D8" s="407"/>
      <c r="E8" s="407"/>
      <c r="F8" s="407"/>
      <c r="G8" s="407"/>
      <c r="H8" s="407"/>
      <c r="I8" s="407"/>
      <c r="J8" s="282"/>
    </row>
    <row r="9" spans="2:10" ht="12.75">
      <c r="B9" s="335"/>
      <c r="C9" s="335"/>
      <c r="D9" s="335"/>
      <c r="E9" s="335"/>
      <c r="F9" s="335"/>
      <c r="G9" s="335"/>
      <c r="H9" s="335"/>
      <c r="I9" s="335"/>
      <c r="J9" s="335"/>
    </row>
    <row r="10" spans="2:10" ht="12.75">
      <c r="B10" s="427" t="s">
        <v>422</v>
      </c>
      <c r="C10" s="427"/>
      <c r="D10" s="428" t="s">
        <v>507</v>
      </c>
      <c r="E10" s="355" t="s">
        <v>508</v>
      </c>
      <c r="F10" s="428" t="s">
        <v>509</v>
      </c>
      <c r="G10" s="355" t="s">
        <v>510</v>
      </c>
      <c r="H10" s="356"/>
      <c r="I10" s="355" t="s">
        <v>511</v>
      </c>
      <c r="J10" s="335"/>
    </row>
    <row r="11" spans="2:10" ht="12.75">
      <c r="B11" s="416"/>
      <c r="C11" s="416"/>
      <c r="D11" s="429"/>
      <c r="E11" s="270" t="s">
        <v>512</v>
      </c>
      <c r="F11" s="429"/>
      <c r="G11" s="270" t="s">
        <v>512</v>
      </c>
      <c r="H11" s="429" t="s">
        <v>513</v>
      </c>
      <c r="I11" s="354" t="s">
        <v>514</v>
      </c>
      <c r="J11" s="335"/>
    </row>
    <row r="12" spans="2:10" ht="12.75">
      <c r="B12" s="410"/>
      <c r="C12" s="410"/>
      <c r="D12" s="354"/>
      <c r="E12" s="354" t="s">
        <v>515</v>
      </c>
      <c r="F12" s="354"/>
      <c r="G12" s="354" t="s">
        <v>515</v>
      </c>
      <c r="H12" s="430"/>
      <c r="I12" s="354" t="s">
        <v>516</v>
      </c>
      <c r="J12" s="335"/>
    </row>
    <row r="13" spans="1:9" ht="12.75">
      <c r="A13" s="332"/>
      <c r="B13" s="332"/>
      <c r="C13" s="332"/>
      <c r="D13" s="332"/>
      <c r="E13" s="332"/>
      <c r="F13" s="332"/>
      <c r="G13" s="332"/>
      <c r="H13" s="332"/>
      <c r="I13" s="332"/>
    </row>
    <row r="14" spans="2:9" ht="12.75">
      <c r="B14" s="323">
        <v>1988</v>
      </c>
      <c r="C14" s="342" t="s">
        <v>463</v>
      </c>
      <c r="D14" s="322"/>
      <c r="E14" s="341">
        <v>0.6563052040834327</v>
      </c>
      <c r="F14" s="341"/>
      <c r="G14" s="341">
        <v>0.49643165844721704</v>
      </c>
      <c r="H14" s="341"/>
      <c r="I14" s="341">
        <v>1.4368458734348784</v>
      </c>
    </row>
    <row r="15" spans="2:9" ht="12.75">
      <c r="B15" s="312">
        <v>1989</v>
      </c>
      <c r="C15" s="337" t="s">
        <v>463</v>
      </c>
      <c r="D15" s="308"/>
      <c r="E15" s="336">
        <v>0.6109624537432665</v>
      </c>
      <c r="F15" s="336"/>
      <c r="G15" s="336">
        <v>0.5028046338006614</v>
      </c>
      <c r="H15" s="336"/>
      <c r="I15" s="336">
        <v>1.4464087435872708</v>
      </c>
    </row>
    <row r="16" spans="2:9" ht="12.75">
      <c r="B16" s="323">
        <v>1990</v>
      </c>
      <c r="C16" s="342" t="s">
        <v>463</v>
      </c>
      <c r="D16" s="322"/>
      <c r="E16" s="341">
        <v>0.6262003106077846</v>
      </c>
      <c r="F16" s="341"/>
      <c r="G16" s="341">
        <v>0.518048426925573</v>
      </c>
      <c r="H16" s="341"/>
      <c r="I16" s="341">
        <v>1.4211947606019333</v>
      </c>
    </row>
    <row r="17" spans="2:9" ht="12.75">
      <c r="B17" s="312">
        <v>1991</v>
      </c>
      <c r="C17" s="337" t="s">
        <v>463</v>
      </c>
      <c r="D17" s="308"/>
      <c r="E17" s="336">
        <v>0.5856830793892636</v>
      </c>
      <c r="F17" s="336"/>
      <c r="G17" s="336">
        <v>0.7132883436070022</v>
      </c>
      <c r="H17" s="336"/>
      <c r="I17" s="336">
        <v>1.220722066180375</v>
      </c>
    </row>
    <row r="18" spans="2:9" ht="12.75">
      <c r="B18" s="323">
        <v>1992</v>
      </c>
      <c r="C18" s="342" t="s">
        <v>463</v>
      </c>
      <c r="D18" s="322"/>
      <c r="E18" s="341">
        <v>0.5547896522590423</v>
      </c>
      <c r="F18" s="341"/>
      <c r="G18" s="341">
        <v>0.7517905334247369</v>
      </c>
      <c r="H18" s="341"/>
      <c r="I18" s="341">
        <v>1.1899687973955968</v>
      </c>
    </row>
    <row r="19" spans="2:9" ht="12.75">
      <c r="B19" s="312">
        <v>1993</v>
      </c>
      <c r="C19" s="337" t="s">
        <v>463</v>
      </c>
      <c r="D19" s="308"/>
      <c r="E19" s="336">
        <v>0.517850336114518</v>
      </c>
      <c r="F19" s="336"/>
      <c r="G19" s="336">
        <v>0.7909443815401055</v>
      </c>
      <c r="H19" s="336"/>
      <c r="I19" s="336">
        <v>1.1597314045051503</v>
      </c>
    </row>
    <row r="20" spans="2:9" ht="12.75">
      <c r="B20" s="323">
        <v>1994</v>
      </c>
      <c r="C20" s="342" t="s">
        <v>463</v>
      </c>
      <c r="D20" s="322"/>
      <c r="E20" s="341">
        <v>0.5471098884465916</v>
      </c>
      <c r="F20" s="341"/>
      <c r="G20" s="341">
        <v>0.8108949917137538</v>
      </c>
      <c r="H20" s="341"/>
      <c r="I20" s="341">
        <v>1.139252082999818</v>
      </c>
    </row>
    <row r="21" spans="2:9" ht="12.75">
      <c r="B21" s="312">
        <v>1995</v>
      </c>
      <c r="C21" s="337" t="s">
        <v>463</v>
      </c>
      <c r="D21" s="308"/>
      <c r="E21" s="336">
        <v>0.5931011762529993</v>
      </c>
      <c r="F21" s="336"/>
      <c r="G21" s="336">
        <v>0.7005391228385959</v>
      </c>
      <c r="H21" s="336"/>
      <c r="I21" s="336">
        <v>1.2314869731344082</v>
      </c>
    </row>
    <row r="22" spans="2:9" ht="12.75">
      <c r="B22" s="323">
        <v>1996</v>
      </c>
      <c r="C22" s="342" t="s">
        <v>463</v>
      </c>
      <c r="D22" s="322"/>
      <c r="E22" s="341">
        <v>0.5632375623821304</v>
      </c>
      <c r="F22" s="341"/>
      <c r="G22" s="341">
        <v>0.5888530657789133</v>
      </c>
      <c r="H22" s="341"/>
      <c r="I22" s="341">
        <v>1.356870305313876</v>
      </c>
    </row>
    <row r="23" spans="2:9" ht="12.75">
      <c r="B23" s="312">
        <v>1997</v>
      </c>
      <c r="C23" s="337" t="s">
        <v>463</v>
      </c>
      <c r="D23" s="308"/>
      <c r="E23" s="336">
        <v>0.5992528451789392</v>
      </c>
      <c r="F23" s="336"/>
      <c r="G23" s="336">
        <v>0.611296604599995</v>
      </c>
      <c r="H23" s="336"/>
      <c r="I23" s="336">
        <v>1.321096668517745</v>
      </c>
    </row>
    <row r="24" spans="2:9" ht="12.75">
      <c r="B24" s="323">
        <v>1998</v>
      </c>
      <c r="C24" s="342" t="s">
        <v>463</v>
      </c>
      <c r="D24" s="322"/>
      <c r="E24" s="341">
        <v>0.7772282969762611</v>
      </c>
      <c r="F24" s="341"/>
      <c r="G24" s="341">
        <v>0.3916224390993362</v>
      </c>
      <c r="H24" s="341"/>
      <c r="I24" s="341">
        <v>1.5204920886162798</v>
      </c>
    </row>
    <row r="25" spans="2:9" ht="12.75">
      <c r="B25" s="312">
        <v>1999</v>
      </c>
      <c r="C25" s="337" t="s">
        <v>463</v>
      </c>
      <c r="D25" s="308"/>
      <c r="E25" s="336">
        <v>0.8908309124865051</v>
      </c>
      <c r="F25" s="336"/>
      <c r="G25" s="336">
        <v>0.5463470300422243</v>
      </c>
      <c r="H25" s="336"/>
      <c r="I25" s="336">
        <v>1.315655394181439</v>
      </c>
    </row>
    <row r="26" spans="2:9" ht="12.75">
      <c r="B26" s="323">
        <v>2000</v>
      </c>
      <c r="C26" s="342" t="s">
        <v>463</v>
      </c>
      <c r="D26" s="322"/>
      <c r="E26" s="341">
        <v>0.7703817112858513</v>
      </c>
      <c r="F26" s="341"/>
      <c r="G26" s="341">
        <v>0.36362091432487503</v>
      </c>
      <c r="H26" s="341"/>
      <c r="I26" s="341">
        <v>1.5611795522363963</v>
      </c>
    </row>
    <row r="27" spans="2:9" ht="12.75">
      <c r="B27" s="312">
        <v>2001</v>
      </c>
      <c r="C27" s="316" t="s">
        <v>463</v>
      </c>
      <c r="D27" s="338"/>
      <c r="E27" s="336">
        <v>0.8037963828599197</v>
      </c>
      <c r="F27" s="336"/>
      <c r="G27" s="336">
        <v>0.3175420788045819</v>
      </c>
      <c r="H27" s="336"/>
      <c r="I27" s="336">
        <v>1.6086101070522325</v>
      </c>
    </row>
    <row r="28" spans="2:9" ht="12.75">
      <c r="B28" s="323">
        <v>2002</v>
      </c>
      <c r="C28" s="327" t="s">
        <v>463</v>
      </c>
      <c r="D28" s="343"/>
      <c r="E28" s="341">
        <v>0.8583897282008357</v>
      </c>
      <c r="F28" s="341"/>
      <c r="G28" s="341">
        <v>0.35336250433481275</v>
      </c>
      <c r="H28" s="341"/>
      <c r="I28" s="341">
        <v>1.5336383777994516</v>
      </c>
    </row>
    <row r="29" spans="2:9" ht="12.75">
      <c r="B29" s="312">
        <v>2003</v>
      </c>
      <c r="C29" s="316" t="s">
        <v>463</v>
      </c>
      <c r="D29" s="338"/>
      <c r="E29" s="336">
        <v>0.9218627869947721</v>
      </c>
      <c r="F29" s="336"/>
      <c r="G29" s="336">
        <v>0.34621500799538196</v>
      </c>
      <c r="H29" s="336"/>
      <c r="I29" s="336">
        <v>1.515571674377986</v>
      </c>
    </row>
    <row r="30" spans="2:9" ht="12.75">
      <c r="B30" s="323">
        <v>2004</v>
      </c>
      <c r="C30" s="342" t="s">
        <v>463</v>
      </c>
      <c r="D30" s="343"/>
      <c r="E30" s="341">
        <v>0.9056535336023883</v>
      </c>
      <c r="F30" s="341"/>
      <c r="G30" s="341">
        <v>0.3550323490367376</v>
      </c>
      <c r="H30" s="341"/>
      <c r="I30" s="341">
        <v>1.5116005976152316</v>
      </c>
    </row>
    <row r="31" spans="2:9" ht="12.75">
      <c r="B31" s="312">
        <v>2005</v>
      </c>
      <c r="C31" s="316" t="s">
        <v>463</v>
      </c>
      <c r="D31" s="338"/>
      <c r="E31" s="336">
        <v>0.9068666713475138</v>
      </c>
      <c r="F31" s="336"/>
      <c r="G31" s="336">
        <v>0.36116753373201804</v>
      </c>
      <c r="H31" s="336"/>
      <c r="I31" s="336">
        <v>1.5037975030239144</v>
      </c>
    </row>
    <row r="32" spans="2:9" ht="12.75">
      <c r="B32" s="323">
        <v>2006</v>
      </c>
      <c r="C32" s="327" t="s">
        <v>463</v>
      </c>
      <c r="D32" s="343"/>
      <c r="E32" s="341">
        <v>0.9816897667943316</v>
      </c>
      <c r="F32" s="341"/>
      <c r="G32" s="341">
        <v>0.34009579047635347</v>
      </c>
      <c r="H32" s="341"/>
      <c r="I32" s="341">
        <v>1.4992520956926345</v>
      </c>
    </row>
    <row r="33" spans="2:9" ht="12.75">
      <c r="B33" s="317">
        <v>2007</v>
      </c>
      <c r="C33" s="318" t="s">
        <v>463</v>
      </c>
      <c r="D33" s="339"/>
      <c r="E33" s="340">
        <v>0.970559189162064</v>
      </c>
      <c r="F33" s="340"/>
      <c r="G33" s="340">
        <v>0.4374283189264673</v>
      </c>
      <c r="H33" s="340"/>
      <c r="I33" s="340">
        <v>1.3995572956732223</v>
      </c>
    </row>
    <row r="34" ht="2.25" customHeight="1"/>
    <row r="37" spans="2:9" ht="12.75">
      <c r="B37" s="404" t="s">
        <v>521</v>
      </c>
      <c r="C37" s="404"/>
      <c r="D37" s="404"/>
      <c r="E37" s="404"/>
      <c r="F37" s="404"/>
      <c r="G37" s="404"/>
      <c r="H37" s="404"/>
      <c r="I37" s="404"/>
    </row>
    <row r="38" spans="2:9" ht="12.75">
      <c r="B38" s="404"/>
      <c r="C38" s="404"/>
      <c r="D38" s="404"/>
      <c r="E38" s="404"/>
      <c r="F38" s="404"/>
      <c r="G38" s="404"/>
      <c r="H38" s="404"/>
      <c r="I38" s="404"/>
    </row>
    <row r="39" spans="2:9" ht="12.75">
      <c r="B39" s="404"/>
      <c r="C39" s="404"/>
      <c r="D39" s="404"/>
      <c r="E39" s="404"/>
      <c r="F39" s="404"/>
      <c r="G39" s="404"/>
      <c r="H39" s="404"/>
      <c r="I39" s="404"/>
    </row>
    <row r="42" spans="2:9" ht="15.75">
      <c r="B42" s="38" t="s">
        <v>43</v>
      </c>
      <c r="C42" s="37"/>
      <c r="D42" s="37"/>
      <c r="E42" s="377" t="s">
        <v>39</v>
      </c>
      <c r="F42" s="377"/>
      <c r="G42" s="377"/>
      <c r="H42" s="377"/>
      <c r="I42" s="377"/>
    </row>
  </sheetData>
  <mergeCells count="11">
    <mergeCell ref="P4:R4"/>
    <mergeCell ref="D10:D11"/>
    <mergeCell ref="F10:F11"/>
    <mergeCell ref="H11:H12"/>
    <mergeCell ref="B6:I6"/>
    <mergeCell ref="E42:I42"/>
    <mergeCell ref="E2:I2"/>
    <mergeCell ref="H4:I4"/>
    <mergeCell ref="B8:I8"/>
    <mergeCell ref="B10:C12"/>
    <mergeCell ref="B37:I39"/>
  </mergeCells>
  <hyperlinks>
    <hyperlink ref="H4:I4" location="Índice!B21" display="Volver al índice"/>
    <hyperlink ref="B37:I39" r:id="rId1" display="Fuente: Banco de la República en:  http://www.banrep.org/economia/Revista_banco/archivos/ver_act_sem/Seccion01nueva.xls"/>
  </hyperlinks>
  <printOptions horizontalCentered="1" verticalCentered="1"/>
  <pageMargins left="0.75" right="0.75" top="1" bottom="1" header="0.5" footer="0.5"/>
  <pageSetup fitToHeight="1" fitToWidth="1" horizontalDpi="600" verticalDpi="600" orientation="landscape" scale="89"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B2:K54"/>
  <sheetViews>
    <sheetView showGridLines="0" view="pageBreakPreview" zoomScaleSheetLayoutView="100" workbookViewId="0" topLeftCell="A1">
      <selection activeCell="A1" sqref="A1"/>
    </sheetView>
  </sheetViews>
  <sheetFormatPr defaultColWidth="9.140625" defaultRowHeight="12.75"/>
  <cols>
    <col min="2" max="2" width="4.28125" style="0" customWidth="1"/>
    <col min="3" max="3" width="9.57421875" style="263" customWidth="1"/>
    <col min="4" max="4" width="10.7109375" style="263" customWidth="1"/>
    <col min="5" max="5" width="18.00390625" style="263" customWidth="1"/>
    <col min="6" max="6" width="4.8515625" style="263" customWidth="1"/>
    <col min="7" max="7" width="12.28125" style="0" customWidth="1"/>
    <col min="8" max="8" width="14.57421875" style="0" customWidth="1"/>
    <col min="9" max="9" width="10.28125" style="0" customWidth="1"/>
    <col min="10" max="10" width="3.57421875" style="0" customWidth="1"/>
    <col min="11" max="11" width="15.00390625" style="0" customWidth="1"/>
  </cols>
  <sheetData>
    <row r="2" spans="2:11" ht="12.75">
      <c r="B2" s="255"/>
      <c r="C2" s="255"/>
      <c r="D2" s="255"/>
      <c r="E2" s="255"/>
      <c r="F2" s="255"/>
      <c r="G2" s="255"/>
      <c r="H2" s="255"/>
      <c r="I2" s="255"/>
      <c r="J2" s="255"/>
      <c r="K2" s="3" t="s">
        <v>41</v>
      </c>
    </row>
    <row r="4" spans="3:11" s="6" customFormat="1" ht="12.75">
      <c r="C4" s="257"/>
      <c r="D4" s="257"/>
      <c r="E4" s="257"/>
      <c r="F4" s="257"/>
      <c r="J4" s="25"/>
      <c r="K4" s="25" t="s">
        <v>30</v>
      </c>
    </row>
    <row r="5" spans="3:6" s="6" customFormat="1" ht="12.75">
      <c r="C5" s="257"/>
      <c r="D5" s="257"/>
      <c r="E5" s="257"/>
      <c r="F5" s="257"/>
    </row>
    <row r="6" spans="2:11" s="6" customFormat="1" ht="18.75">
      <c r="B6" s="387" t="s">
        <v>523</v>
      </c>
      <c r="C6" s="387"/>
      <c r="D6" s="387"/>
      <c r="E6" s="387"/>
      <c r="F6" s="387"/>
      <c r="G6" s="387"/>
      <c r="H6" s="387"/>
      <c r="I6" s="387"/>
      <c r="J6" s="387"/>
      <c r="K6" s="387"/>
    </row>
    <row r="7" spans="3:8" s="6" customFormat="1" ht="12.75">
      <c r="C7" s="257"/>
      <c r="D7" s="257"/>
      <c r="E7" s="257"/>
      <c r="F7" s="257"/>
      <c r="G7" s="62"/>
      <c r="H7" s="62"/>
    </row>
    <row r="8" spans="2:11" s="6" customFormat="1" ht="13.5" customHeight="1">
      <c r="B8" s="400" t="s">
        <v>396</v>
      </c>
      <c r="C8" s="431"/>
      <c r="D8" s="431"/>
      <c r="E8" s="431"/>
      <c r="F8" s="431"/>
      <c r="G8" s="431"/>
      <c r="H8" s="431"/>
      <c r="I8" s="431"/>
      <c r="J8" s="431"/>
      <c r="K8" s="431"/>
    </row>
    <row r="9" spans="2:11" s="6" customFormat="1" ht="13.5" customHeight="1">
      <c r="B9" s="431"/>
      <c r="C9" s="431"/>
      <c r="D9" s="431"/>
      <c r="E9" s="431"/>
      <c r="F9" s="431"/>
      <c r="G9" s="431"/>
      <c r="H9" s="431"/>
      <c r="I9" s="431"/>
      <c r="J9" s="431"/>
      <c r="K9" s="431"/>
    </row>
    <row r="10" spans="2:11" s="6" customFormat="1" ht="13.5" customHeight="1">
      <c r="B10" s="431"/>
      <c r="C10" s="431"/>
      <c r="D10" s="431"/>
      <c r="E10" s="431"/>
      <c r="F10" s="431"/>
      <c r="G10" s="431"/>
      <c r="H10" s="431"/>
      <c r="I10" s="431"/>
      <c r="J10" s="431"/>
      <c r="K10" s="431"/>
    </row>
    <row r="11" spans="2:11" s="6" customFormat="1" ht="13.5" customHeight="1">
      <c r="B11" s="40"/>
      <c r="C11" s="40"/>
      <c r="D11" s="40"/>
      <c r="E11" s="40"/>
      <c r="F11" s="40"/>
      <c r="G11" s="258"/>
      <c r="H11" s="259"/>
      <c r="I11" s="259"/>
      <c r="J11" s="259"/>
      <c r="K11" s="259"/>
    </row>
    <row r="12" spans="2:11" s="6" customFormat="1" ht="13.5" customHeight="1">
      <c r="B12" s="400" t="s">
        <v>397</v>
      </c>
      <c r="C12" s="400"/>
      <c r="D12" s="400"/>
      <c r="E12" s="400"/>
      <c r="F12" s="400"/>
      <c r="G12" s="400"/>
      <c r="H12" s="400"/>
      <c r="I12" s="400"/>
      <c r="J12" s="400"/>
      <c r="K12" s="400"/>
    </row>
    <row r="13" spans="2:11" s="6" customFormat="1" ht="13.5" customHeight="1">
      <c r="B13" s="400"/>
      <c r="C13" s="400"/>
      <c r="D13" s="400"/>
      <c r="E13" s="400"/>
      <c r="F13" s="400"/>
      <c r="G13" s="400"/>
      <c r="H13" s="400"/>
      <c r="I13" s="400"/>
      <c r="J13" s="400"/>
      <c r="K13" s="400"/>
    </row>
    <row r="14" spans="2:11" s="6" customFormat="1" ht="13.5" customHeight="1">
      <c r="B14" s="40"/>
      <c r="C14" s="40"/>
      <c r="D14" s="40"/>
      <c r="E14" s="40"/>
      <c r="F14" s="40"/>
      <c r="G14" s="258"/>
      <c r="H14" s="259"/>
      <c r="I14" s="259"/>
      <c r="J14" s="259"/>
      <c r="K14" s="259"/>
    </row>
    <row r="15" spans="2:11" s="6" customFormat="1" ht="13.5" customHeight="1">
      <c r="B15" s="400" t="s">
        <v>398</v>
      </c>
      <c r="C15" s="400"/>
      <c r="D15" s="400"/>
      <c r="E15" s="400"/>
      <c r="F15" s="400"/>
      <c r="G15" s="400"/>
      <c r="H15" s="400"/>
      <c r="I15" s="400"/>
      <c r="J15" s="400"/>
      <c r="K15" s="400"/>
    </row>
    <row r="16" spans="2:11" s="6" customFormat="1" ht="13.5" customHeight="1">
      <c r="B16" s="400"/>
      <c r="C16" s="400"/>
      <c r="D16" s="400"/>
      <c r="E16" s="400"/>
      <c r="F16" s="400"/>
      <c r="G16" s="400"/>
      <c r="H16" s="400"/>
      <c r="I16" s="400"/>
      <c r="J16" s="400"/>
      <c r="K16" s="400"/>
    </row>
    <row r="17" spans="2:11" s="6" customFormat="1" ht="13.5" customHeight="1">
      <c r="B17" s="400" t="s">
        <v>399</v>
      </c>
      <c r="C17" s="400"/>
      <c r="D17" s="400"/>
      <c r="E17" s="400"/>
      <c r="F17" s="444" t="s">
        <v>410</v>
      </c>
      <c r="G17" s="445"/>
      <c r="H17" s="445"/>
      <c r="I17" s="445"/>
      <c r="J17" s="445"/>
      <c r="K17" s="267"/>
    </row>
    <row r="18" spans="2:11" s="6" customFormat="1" ht="13.5" customHeight="1">
      <c r="B18" s="40"/>
      <c r="C18" s="40"/>
      <c r="D18" s="40"/>
      <c r="E18" s="40"/>
      <c r="F18" s="40"/>
      <c r="G18" s="258"/>
      <c r="H18" s="259"/>
      <c r="I18" s="259"/>
      <c r="J18" s="259"/>
      <c r="K18" s="259"/>
    </row>
    <row r="19" spans="2:11" s="6" customFormat="1" ht="13.5" customHeight="1">
      <c r="B19" s="400" t="s">
        <v>400</v>
      </c>
      <c r="C19" s="400"/>
      <c r="D19" s="400"/>
      <c r="E19" s="400"/>
      <c r="F19" s="400"/>
      <c r="G19" s="400"/>
      <c r="H19" s="400"/>
      <c r="I19" s="400"/>
      <c r="J19" s="400"/>
      <c r="K19" s="400"/>
    </row>
    <row r="20" spans="2:11" s="6" customFormat="1" ht="13.5" customHeight="1">
      <c r="B20" s="400"/>
      <c r="C20" s="400"/>
      <c r="D20" s="400"/>
      <c r="E20" s="400"/>
      <c r="F20" s="400"/>
      <c r="G20" s="400"/>
      <c r="H20" s="400"/>
      <c r="I20" s="400"/>
      <c r="J20" s="400"/>
      <c r="K20" s="400"/>
    </row>
    <row r="21" spans="2:11" s="6" customFormat="1" ht="13.5" customHeight="1">
      <c r="B21" s="400"/>
      <c r="C21" s="400"/>
      <c r="D21" s="400"/>
      <c r="E21" s="400"/>
      <c r="F21" s="400"/>
      <c r="G21" s="400"/>
      <c r="H21" s="400"/>
      <c r="I21" s="400"/>
      <c r="J21" s="400"/>
      <c r="K21" s="400"/>
    </row>
    <row r="22" spans="2:11" s="6" customFormat="1" ht="13.5" customHeight="1">
      <c r="B22" s="400"/>
      <c r="C22" s="400"/>
      <c r="D22" s="400"/>
      <c r="E22" s="400"/>
      <c r="F22" s="400"/>
      <c r="G22" s="400"/>
      <c r="H22" s="400"/>
      <c r="I22" s="400"/>
      <c r="J22" s="400"/>
      <c r="K22" s="400"/>
    </row>
    <row r="23" spans="2:11" s="6" customFormat="1" ht="13.5" customHeight="1">
      <c r="B23" s="400" t="s">
        <v>401</v>
      </c>
      <c r="C23" s="400"/>
      <c r="D23" s="400"/>
      <c r="E23" s="400"/>
      <c r="F23" s="400"/>
      <c r="G23" s="400"/>
      <c r="H23" s="400"/>
      <c r="I23" s="400"/>
      <c r="J23" s="400"/>
      <c r="K23" s="264"/>
    </row>
    <row r="24" spans="2:11" s="6" customFormat="1" ht="13.5" customHeight="1">
      <c r="B24" s="446" t="s">
        <v>533</v>
      </c>
      <c r="C24" s="264"/>
      <c r="D24" s="264"/>
      <c r="E24" s="264"/>
      <c r="F24" s="152"/>
      <c r="G24" s="261"/>
      <c r="H24" s="261"/>
      <c r="I24" s="261"/>
      <c r="J24" s="261"/>
      <c r="K24" s="261"/>
    </row>
    <row r="25" spans="2:11" s="6" customFormat="1" ht="13.5" customHeight="1">
      <c r="B25" s="40"/>
      <c r="C25" s="40"/>
      <c r="D25" s="40"/>
      <c r="E25" s="40"/>
      <c r="F25" s="40"/>
      <c r="G25" s="261"/>
      <c r="H25" s="261"/>
      <c r="I25" s="261"/>
      <c r="J25" s="261"/>
      <c r="K25" s="261"/>
    </row>
    <row r="26" spans="2:11" s="6" customFormat="1" ht="13.5" customHeight="1">
      <c r="B26" s="400" t="s">
        <v>403</v>
      </c>
      <c r="C26" s="400"/>
      <c r="D26" s="400"/>
      <c r="E26" s="400"/>
      <c r="F26" s="400"/>
      <c r="G26" s="400"/>
      <c r="H26" s="400"/>
      <c r="I26" s="400"/>
      <c r="J26" s="400"/>
      <c r="K26" s="400"/>
    </row>
    <row r="27" spans="2:11" s="6" customFormat="1" ht="13.5" customHeight="1">
      <c r="B27" s="400" t="s">
        <v>404</v>
      </c>
      <c r="C27" s="400"/>
      <c r="D27" s="400"/>
      <c r="E27" s="400"/>
      <c r="F27" s="400"/>
      <c r="G27" s="432" t="s">
        <v>411</v>
      </c>
      <c r="H27" s="432"/>
      <c r="I27" s="432"/>
      <c r="J27" s="400" t="s">
        <v>405</v>
      </c>
      <c r="K27" s="400"/>
    </row>
    <row r="28" spans="2:11" s="6" customFormat="1" ht="13.5" customHeight="1">
      <c r="B28" s="434" t="s">
        <v>406</v>
      </c>
      <c r="C28" s="434"/>
      <c r="D28" s="434"/>
      <c r="E28" s="434"/>
      <c r="F28" s="434"/>
      <c r="G28" s="435" t="s">
        <v>407</v>
      </c>
      <c r="H28" s="435"/>
      <c r="I28" s="435"/>
      <c r="J28" s="256"/>
      <c r="K28" s="261"/>
    </row>
    <row r="29" spans="2:11" s="6" customFormat="1" ht="13.5" customHeight="1">
      <c r="B29" s="40"/>
      <c r="C29" s="40"/>
      <c r="D29" s="40"/>
      <c r="E29" s="40"/>
      <c r="F29" s="40"/>
      <c r="G29" s="261"/>
      <c r="H29" s="261"/>
      <c r="I29" s="261"/>
      <c r="J29" s="261"/>
      <c r="K29" s="261"/>
    </row>
    <row r="30" spans="2:11" s="6" customFormat="1" ht="13.5" customHeight="1">
      <c r="B30" s="400" t="s">
        <v>402</v>
      </c>
      <c r="C30" s="431"/>
      <c r="D30" s="431"/>
      <c r="E30" s="431"/>
      <c r="F30" s="431"/>
      <c r="G30" s="431"/>
      <c r="H30" s="431"/>
      <c r="I30" s="431"/>
      <c r="J30" s="431"/>
      <c r="K30" s="431"/>
    </row>
    <row r="31" spans="2:11" s="6" customFormat="1" ht="13.5" customHeight="1">
      <c r="B31" s="431"/>
      <c r="C31" s="431"/>
      <c r="D31" s="431"/>
      <c r="E31" s="431"/>
      <c r="F31" s="431"/>
      <c r="G31" s="431"/>
      <c r="H31" s="431"/>
      <c r="I31" s="431"/>
      <c r="J31" s="431"/>
      <c r="K31" s="431"/>
    </row>
    <row r="32" spans="2:11" s="6" customFormat="1" ht="13.5" customHeight="1">
      <c r="B32" s="40"/>
      <c r="C32" s="40"/>
      <c r="D32" s="40"/>
      <c r="E32" s="40"/>
      <c r="F32" s="40"/>
      <c r="G32" s="261"/>
      <c r="H32" s="261"/>
      <c r="I32" s="261"/>
      <c r="J32" s="261"/>
      <c r="K32" s="261"/>
    </row>
    <row r="33" spans="2:11" s="6" customFormat="1" ht="13.5" customHeight="1">
      <c r="B33" s="400" t="s">
        <v>408</v>
      </c>
      <c r="C33" s="431"/>
      <c r="D33" s="431"/>
      <c r="E33" s="431"/>
      <c r="F33" s="431"/>
      <c r="G33" s="431"/>
      <c r="H33" s="431"/>
      <c r="I33" s="431"/>
      <c r="J33" s="431"/>
      <c r="K33" s="431"/>
    </row>
    <row r="34" spans="2:11" s="6" customFormat="1" ht="13.5" customHeight="1">
      <c r="B34" s="431"/>
      <c r="C34" s="431"/>
      <c r="D34" s="431"/>
      <c r="E34" s="431"/>
      <c r="F34" s="431"/>
      <c r="G34" s="431"/>
      <c r="H34" s="431"/>
      <c r="I34" s="431"/>
      <c r="J34" s="431"/>
      <c r="K34" s="431"/>
    </row>
    <row r="35" spans="2:11" s="6" customFormat="1" ht="13.5" customHeight="1">
      <c r="B35" s="40"/>
      <c r="C35" s="40"/>
      <c r="D35" s="40"/>
      <c r="E35" s="40"/>
      <c r="F35" s="40"/>
      <c r="G35" s="261"/>
      <c r="H35" s="261"/>
      <c r="I35" s="261"/>
      <c r="J35" s="261"/>
      <c r="K35" s="261"/>
    </row>
    <row r="36" spans="2:11" s="6" customFormat="1" ht="13.5" customHeight="1">
      <c r="B36" s="400" t="s">
        <v>409</v>
      </c>
      <c r="C36" s="400"/>
      <c r="D36" s="400"/>
      <c r="E36" s="400"/>
      <c r="F36" s="400"/>
      <c r="G36" s="400"/>
      <c r="H36" s="400"/>
      <c r="I36" s="400"/>
      <c r="J36" s="400"/>
      <c r="K36" s="400"/>
    </row>
    <row r="37" spans="2:11" s="6" customFormat="1" ht="13.5" customHeight="1">
      <c r="B37" s="400"/>
      <c r="C37" s="400"/>
      <c r="D37" s="400"/>
      <c r="E37" s="400"/>
      <c r="F37" s="400"/>
      <c r="G37" s="400"/>
      <c r="H37" s="400"/>
      <c r="I37" s="400"/>
      <c r="J37" s="400"/>
      <c r="K37" s="400"/>
    </row>
    <row r="38" spans="2:11" s="6" customFormat="1" ht="13.5" customHeight="1">
      <c r="B38" s="400"/>
      <c r="C38" s="400"/>
      <c r="D38" s="400"/>
      <c r="E38" s="400"/>
      <c r="F38" s="400"/>
      <c r="G38" s="400"/>
      <c r="H38" s="400"/>
      <c r="I38" s="400"/>
      <c r="J38" s="400"/>
      <c r="K38" s="400"/>
    </row>
    <row r="39" spans="2:11" s="6" customFormat="1" ht="13.5" customHeight="1">
      <c r="B39" s="40"/>
      <c r="C39" s="257"/>
      <c r="D39" s="257"/>
      <c r="E39" s="257"/>
      <c r="F39" s="257"/>
      <c r="G39" s="261"/>
      <c r="H39" s="261"/>
      <c r="I39" s="261"/>
      <c r="J39" s="261"/>
      <c r="K39" s="261"/>
    </row>
    <row r="40" spans="2:11" s="6" customFormat="1" ht="13.5" customHeight="1">
      <c r="B40" s="433" t="s">
        <v>534</v>
      </c>
      <c r="C40" s="433"/>
      <c r="D40" s="433"/>
      <c r="E40" s="433"/>
      <c r="F40" s="433"/>
      <c r="G40" s="433"/>
      <c r="H40" s="433"/>
      <c r="I40" s="433"/>
      <c r="J40" s="433"/>
      <c r="K40" s="433"/>
    </row>
    <row r="41" spans="2:11" s="6" customFormat="1" ht="13.5" customHeight="1">
      <c r="B41" s="433"/>
      <c r="C41" s="433"/>
      <c r="D41" s="433"/>
      <c r="E41" s="433"/>
      <c r="F41" s="433"/>
      <c r="G41" s="433"/>
      <c r="H41" s="433"/>
      <c r="I41" s="433"/>
      <c r="J41" s="433"/>
      <c r="K41" s="433"/>
    </row>
    <row r="42" spans="2:11" s="6" customFormat="1" ht="12" customHeight="1">
      <c r="B42" s="40"/>
      <c r="C42" s="40"/>
      <c r="D42" s="40"/>
      <c r="E42" s="40"/>
      <c r="F42" s="40"/>
      <c r="G42" s="260"/>
      <c r="H42" s="61"/>
      <c r="I42" s="7"/>
      <c r="J42" s="7"/>
      <c r="K42" s="7"/>
    </row>
    <row r="43" spans="2:11" s="6" customFormat="1" ht="15.75">
      <c r="B43" s="38" t="s">
        <v>42</v>
      </c>
      <c r="C43" s="262"/>
      <c r="D43" s="262"/>
      <c r="E43" s="262"/>
      <c r="F43" s="262"/>
      <c r="G43" s="37"/>
      <c r="H43" s="377" t="s">
        <v>39</v>
      </c>
      <c r="I43" s="377"/>
      <c r="J43" s="377"/>
      <c r="K43" s="377"/>
    </row>
    <row r="44" spans="3:6" s="6" customFormat="1" ht="12.75">
      <c r="C44" s="257"/>
      <c r="D44" s="257"/>
      <c r="E44" s="257"/>
      <c r="F44" s="257"/>
    </row>
    <row r="45" spans="3:6" s="6" customFormat="1" ht="12.75">
      <c r="C45" s="257"/>
      <c r="D45" s="257"/>
      <c r="E45" s="257"/>
      <c r="F45" s="257"/>
    </row>
    <row r="46" spans="3:6" s="6" customFormat="1" ht="12.75">
      <c r="C46" s="257"/>
      <c r="D46" s="257"/>
      <c r="E46" s="257"/>
      <c r="F46" s="257"/>
    </row>
    <row r="47" spans="3:6" s="6" customFormat="1" ht="12.75">
      <c r="C47" s="257"/>
      <c r="D47" s="257"/>
      <c r="E47" s="257"/>
      <c r="F47" s="257"/>
    </row>
    <row r="48" spans="3:6" s="6" customFormat="1" ht="12.75">
      <c r="C48" s="257"/>
      <c r="D48" s="257"/>
      <c r="E48" s="257"/>
      <c r="F48" s="257"/>
    </row>
    <row r="49" spans="3:6" s="6" customFormat="1" ht="12.75">
      <c r="C49" s="257"/>
      <c r="D49" s="257"/>
      <c r="E49" s="257"/>
      <c r="F49" s="257"/>
    </row>
    <row r="50" spans="3:6" s="6" customFormat="1" ht="12.75">
      <c r="C50" s="257"/>
      <c r="D50" s="257"/>
      <c r="E50" s="257"/>
      <c r="F50" s="257"/>
    </row>
    <row r="51" spans="3:6" s="6" customFormat="1" ht="12.75">
      <c r="C51" s="257"/>
      <c r="D51" s="257"/>
      <c r="E51" s="257"/>
      <c r="F51" s="257"/>
    </row>
    <row r="52" spans="3:6" s="6" customFormat="1" ht="12.75">
      <c r="C52" s="257"/>
      <c r="D52" s="257"/>
      <c r="E52" s="257"/>
      <c r="F52" s="257"/>
    </row>
    <row r="53" spans="3:6" s="6" customFormat="1" ht="12.75">
      <c r="C53" s="257"/>
      <c r="D53" s="257"/>
      <c r="E53" s="257"/>
      <c r="F53" s="257"/>
    </row>
    <row r="54" spans="3:6" s="6" customFormat="1" ht="12.75">
      <c r="C54" s="257"/>
      <c r="D54" s="257"/>
      <c r="E54" s="257"/>
      <c r="F54" s="257"/>
    </row>
  </sheetData>
  <mergeCells count="19">
    <mergeCell ref="B26:K26"/>
    <mergeCell ref="B6:K6"/>
    <mergeCell ref="B8:K10"/>
    <mergeCell ref="B12:K13"/>
    <mergeCell ref="B15:K16"/>
    <mergeCell ref="B19:K22"/>
    <mergeCell ref="B23:J23"/>
    <mergeCell ref="F17:J17"/>
    <mergeCell ref="B17:E17"/>
    <mergeCell ref="H43:K43"/>
    <mergeCell ref="B33:K34"/>
    <mergeCell ref="B36:K38"/>
    <mergeCell ref="B27:F27"/>
    <mergeCell ref="G27:I27"/>
    <mergeCell ref="J27:K27"/>
    <mergeCell ref="B30:K31"/>
    <mergeCell ref="B40:K41"/>
    <mergeCell ref="B28:F28"/>
    <mergeCell ref="G28:I28"/>
  </mergeCells>
  <hyperlinks>
    <hyperlink ref="K4" location="Índice!B6" display="Volver"/>
    <hyperlink ref="F17:I17" r:id="rId1" display="http://www.banrep.gov.co/estad/dsbb/ctasfinan4.htm. "/>
    <hyperlink ref="B24:E24" r:id="rId2" display="banrep.gov.co/docum/report-estab-fin4.htm"/>
    <hyperlink ref="G27:I27" r:id="rId3" display="http://www.banrep.org/docum/revista4.htm"/>
    <hyperlink ref="F17:J17" r:id="rId4" display="http://www.banrep.gov.co/estad/dsbb/ctasfinan4.htm"/>
    <hyperlink ref="B40:K41" r:id="rId5" display="Naciones Unidas. La metodología de las cuentas financieras según el SCN93 de las Naciones Unidas se encuentra en http://unstats.un.org/unsd/sna1993/toctop.asp?L1=11."/>
    <hyperlink ref="G28:I28" r:id="rId6" display="http://www.banrep.org/economia/estad4.htm"/>
    <hyperlink ref="F17" r:id="rId7" display="http://www.banrep.gov.co/estad/dsbb/ctasfinan4.htm"/>
    <hyperlink ref="B24" r:id="rId8" display="http://www.banrep.gov.co/publicaciones/pub_es_fin.htm"/>
  </hyperlinks>
  <printOptions horizontalCentered="1" verticalCentered="1"/>
  <pageMargins left="0.75" right="0.75" top="1" bottom="1" header="0.5" footer="0.5"/>
  <pageSetup fitToHeight="1" fitToWidth="1" horizontalDpi="600" verticalDpi="600" orientation="landscape" scale="83" r:id="rId9"/>
  <headerFooter alignWithMargins="0">
    <oddFooter>&amp;R&amp;A</oddFooter>
  </headerFooter>
</worksheet>
</file>

<file path=xl/worksheets/sheet18.xml><?xml version="1.0" encoding="utf-8"?>
<worksheet xmlns="http://schemas.openxmlformats.org/spreadsheetml/2006/main" xmlns:r="http://schemas.openxmlformats.org/officeDocument/2006/relationships">
  <dimension ref="A1:AA123"/>
  <sheetViews>
    <sheetView showGridLines="0" view="pageBreakPreview" zoomScale="80" zoomScaleNormal="75" zoomScaleSheetLayoutView="80" workbookViewId="0" topLeftCell="A1">
      <selection activeCell="A1" sqref="A1"/>
    </sheetView>
  </sheetViews>
  <sheetFormatPr defaultColWidth="9.140625" defaultRowHeight="12.75"/>
  <cols>
    <col min="1" max="1" width="24.8515625" style="137" customWidth="1"/>
    <col min="2" max="2" width="13.57421875" style="137" hidden="1" customWidth="1"/>
    <col min="3" max="3" width="11.28125" style="137" customWidth="1"/>
    <col min="4" max="4" width="9.8515625" style="137" customWidth="1"/>
    <col min="5" max="5" width="10.57421875" style="137" customWidth="1"/>
    <col min="6" max="6" width="11.421875" style="137" hidden="1" customWidth="1"/>
    <col min="7" max="7" width="13.421875" style="137" hidden="1" customWidth="1"/>
    <col min="8" max="9" width="14.57421875" style="137" hidden="1" customWidth="1"/>
    <col min="10" max="10" width="13.28125" style="137" hidden="1" customWidth="1"/>
    <col min="11" max="11" width="13.57421875" style="137" hidden="1" customWidth="1"/>
    <col min="12" max="12" width="14.8515625" style="137" hidden="1" customWidth="1"/>
    <col min="13" max="13" width="2.28125" style="137" customWidth="1"/>
    <col min="14" max="14" width="9.421875" style="137" customWidth="1"/>
    <col min="15" max="15" width="57.140625" style="137" customWidth="1"/>
    <col min="16" max="16" width="17.57421875" style="137" hidden="1" customWidth="1"/>
    <col min="17" max="17" width="13.7109375" style="137" hidden="1" customWidth="1"/>
    <col min="18" max="18" width="14.28125" style="137" hidden="1" customWidth="1"/>
    <col min="19" max="19" width="13.28125" style="137" hidden="1" customWidth="1"/>
    <col min="20" max="20" width="13.00390625" style="137" hidden="1" customWidth="1"/>
    <col min="21" max="21" width="13.57421875" style="137" hidden="1" customWidth="1"/>
    <col min="22" max="22" width="11.421875" style="137" hidden="1" customWidth="1"/>
    <col min="23" max="23" width="11.28125" style="137" customWidth="1"/>
    <col min="24" max="24" width="10.00390625" style="137" customWidth="1"/>
    <col min="25" max="25" width="9.57421875" style="137" customWidth="1"/>
    <col min="26" max="26" width="13.421875" style="137" hidden="1" customWidth="1"/>
    <col min="27" max="27" width="22.7109375" style="137" customWidth="1"/>
    <col min="28" max="28" width="9.421875" style="137" customWidth="1"/>
    <col min="29" max="16384" width="11.421875" style="137" customWidth="1"/>
  </cols>
  <sheetData>
    <row r="1" spans="1:27" s="121" customFormat="1" ht="12.75">
      <c r="A1" s="118" t="s">
        <v>532</v>
      </c>
      <c r="B1" s="119"/>
      <c r="C1" s="119"/>
      <c r="D1" s="119"/>
      <c r="E1" s="119"/>
      <c r="F1" s="119"/>
      <c r="G1" s="119"/>
      <c r="H1" s="119"/>
      <c r="I1" s="119"/>
      <c r="J1" s="119"/>
      <c r="K1" s="119"/>
      <c r="L1" s="119"/>
      <c r="M1" s="119"/>
      <c r="N1" s="119"/>
      <c r="O1" s="120"/>
      <c r="P1" s="120"/>
      <c r="Q1" s="119"/>
      <c r="R1" s="119"/>
      <c r="S1" s="119"/>
      <c r="T1" s="119"/>
      <c r="U1" s="119"/>
      <c r="V1" s="119"/>
      <c r="W1" s="119"/>
      <c r="X1" s="119"/>
      <c r="Y1" s="119"/>
      <c r="Z1" s="119"/>
      <c r="AA1" s="284" t="s">
        <v>30</v>
      </c>
    </row>
    <row r="2" spans="1:27" s="121" customFormat="1" ht="12.75">
      <c r="A2" s="118" t="s">
        <v>186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284" t="s">
        <v>338</v>
      </c>
    </row>
    <row r="3" spans="1:27" s="121" customFormat="1" ht="12.75">
      <c r="A3" s="122" t="s">
        <v>187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4" t="s">
        <v>188</v>
      </c>
    </row>
    <row r="4" spans="1:27" s="125" customFormat="1" ht="12.75" customHeight="1">
      <c r="A4" s="436" t="s">
        <v>189</v>
      </c>
      <c r="B4" s="436"/>
      <c r="C4" s="436"/>
      <c r="D4" s="436"/>
      <c r="E4" s="436"/>
      <c r="F4" s="436"/>
      <c r="G4" s="436"/>
      <c r="H4" s="436"/>
      <c r="I4" s="436"/>
      <c r="J4" s="436"/>
      <c r="K4" s="436"/>
      <c r="L4" s="436"/>
      <c r="M4" s="232"/>
      <c r="N4" s="414" t="s">
        <v>190</v>
      </c>
      <c r="O4" s="414"/>
      <c r="P4" s="414"/>
      <c r="Q4" s="414"/>
      <c r="R4" s="414"/>
      <c r="S4" s="414"/>
      <c r="T4" s="414"/>
      <c r="U4" s="414"/>
      <c r="V4" s="414"/>
      <c r="W4" s="414"/>
      <c r="X4" s="414"/>
      <c r="Y4" s="414"/>
      <c r="Z4" s="414"/>
      <c r="AA4" s="414"/>
    </row>
    <row r="5" spans="1:27" s="126" customFormat="1" ht="12.75" customHeight="1">
      <c r="A5" s="408" t="s">
        <v>191</v>
      </c>
      <c r="B5" s="408" t="s">
        <v>89</v>
      </c>
      <c r="C5" s="408" t="s">
        <v>192</v>
      </c>
      <c r="D5" s="233" t="s">
        <v>193</v>
      </c>
      <c r="E5" s="233" t="s">
        <v>194</v>
      </c>
      <c r="F5" s="233" t="s">
        <v>195</v>
      </c>
      <c r="G5" s="233" t="s">
        <v>196</v>
      </c>
      <c r="H5" s="233" t="s">
        <v>197</v>
      </c>
      <c r="I5" s="233"/>
      <c r="J5" s="233" t="s">
        <v>198</v>
      </c>
      <c r="K5" s="233" t="s">
        <v>199</v>
      </c>
      <c r="L5" s="233" t="s">
        <v>200</v>
      </c>
      <c r="M5" s="233"/>
      <c r="N5" s="233"/>
      <c r="O5" s="233"/>
      <c r="P5" s="233"/>
      <c r="Q5" s="233" t="s">
        <v>200</v>
      </c>
      <c r="R5" s="233" t="s">
        <v>199</v>
      </c>
      <c r="S5" s="233" t="s">
        <v>198</v>
      </c>
      <c r="T5" s="233" t="s">
        <v>197</v>
      </c>
      <c r="U5" s="233" t="s">
        <v>196</v>
      </c>
      <c r="V5" s="233" t="s">
        <v>195</v>
      </c>
      <c r="W5" s="233" t="s">
        <v>194</v>
      </c>
      <c r="X5" s="233" t="s">
        <v>193</v>
      </c>
      <c r="Y5" s="408" t="s">
        <v>201</v>
      </c>
      <c r="Z5" s="408" t="s">
        <v>89</v>
      </c>
      <c r="AA5" s="408" t="s">
        <v>191</v>
      </c>
    </row>
    <row r="6" spans="1:27" s="125" customFormat="1" ht="21" customHeight="1">
      <c r="A6" s="437"/>
      <c r="B6" s="437"/>
      <c r="C6" s="437"/>
      <c r="D6" s="437" t="s">
        <v>202</v>
      </c>
      <c r="E6" s="437" t="s">
        <v>203</v>
      </c>
      <c r="F6" s="437" t="s">
        <v>387</v>
      </c>
      <c r="G6" s="437" t="s">
        <v>40</v>
      </c>
      <c r="H6" s="437" t="s">
        <v>204</v>
      </c>
      <c r="I6" s="231" t="s">
        <v>205</v>
      </c>
      <c r="J6" s="437" t="s">
        <v>206</v>
      </c>
      <c r="K6" s="437" t="s">
        <v>207</v>
      </c>
      <c r="L6" s="437" t="s">
        <v>86</v>
      </c>
      <c r="M6" s="231"/>
      <c r="N6" s="234" t="s">
        <v>208</v>
      </c>
      <c r="O6" s="234" t="s">
        <v>209</v>
      </c>
      <c r="P6" s="235" t="s">
        <v>205</v>
      </c>
      <c r="Q6" s="437" t="s">
        <v>86</v>
      </c>
      <c r="R6" s="437" t="s">
        <v>207</v>
      </c>
      <c r="S6" s="437" t="s">
        <v>206</v>
      </c>
      <c r="T6" s="437" t="s">
        <v>204</v>
      </c>
      <c r="U6" s="437" t="s">
        <v>40</v>
      </c>
      <c r="V6" s="437" t="s">
        <v>210</v>
      </c>
      <c r="W6" s="437" t="s">
        <v>203</v>
      </c>
      <c r="X6" s="437" t="s">
        <v>202</v>
      </c>
      <c r="Y6" s="437"/>
      <c r="Z6" s="437"/>
      <c r="AA6" s="437"/>
    </row>
    <row r="7" spans="1:27" s="125" customFormat="1" ht="12" customHeight="1">
      <c r="A7" s="438"/>
      <c r="B7" s="438"/>
      <c r="C7" s="438"/>
      <c r="D7" s="438"/>
      <c r="E7" s="438"/>
      <c r="F7" s="438"/>
      <c r="G7" s="438"/>
      <c r="H7" s="438"/>
      <c r="I7" s="236"/>
      <c r="J7" s="438"/>
      <c r="K7" s="438"/>
      <c r="L7" s="438"/>
      <c r="M7" s="236"/>
      <c r="N7" s="237"/>
      <c r="O7" s="237"/>
      <c r="P7" s="238"/>
      <c r="Q7" s="438"/>
      <c r="R7" s="438"/>
      <c r="S7" s="438"/>
      <c r="T7" s="438"/>
      <c r="U7" s="438"/>
      <c r="V7" s="438"/>
      <c r="W7" s="438"/>
      <c r="X7" s="438"/>
      <c r="Y7" s="438"/>
      <c r="Z7" s="438"/>
      <c r="AA7" s="438"/>
    </row>
    <row r="8" spans="19:26" s="125" customFormat="1" ht="12">
      <c r="S8" s="127"/>
      <c r="T8" s="127"/>
      <c r="U8" s="127"/>
      <c r="V8" s="127"/>
      <c r="W8" s="127"/>
      <c r="X8" s="127"/>
      <c r="Y8" s="127"/>
      <c r="Z8" s="127"/>
    </row>
    <row r="9" spans="1:27" s="127" customFormat="1" ht="12">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1:27" s="127" customFormat="1" ht="12">
      <c r="A10" s="127" t="s">
        <v>211</v>
      </c>
      <c r="B10" s="127">
        <v>40526217</v>
      </c>
      <c r="C10" s="127">
        <v>40526217</v>
      </c>
      <c r="N10" s="127" t="s">
        <v>212</v>
      </c>
      <c r="O10" s="129" t="s">
        <v>213</v>
      </c>
      <c r="P10" s="129"/>
      <c r="Q10" s="125"/>
      <c r="R10" s="125"/>
      <c r="X10" s="127">
        <v>40526217</v>
      </c>
      <c r="Z10" s="127">
        <v>40526217</v>
      </c>
      <c r="AA10" s="125" t="s">
        <v>214</v>
      </c>
    </row>
    <row r="11" spans="1:27" s="127" customFormat="1" ht="12">
      <c r="A11" s="127" t="s">
        <v>215</v>
      </c>
      <c r="B11" s="127">
        <v>39153399</v>
      </c>
      <c r="D11" s="127">
        <v>39153399</v>
      </c>
      <c r="N11" s="127" t="s">
        <v>216</v>
      </c>
      <c r="O11" s="129" t="s">
        <v>217</v>
      </c>
      <c r="P11" s="129"/>
      <c r="Q11" s="125"/>
      <c r="R11" s="125"/>
      <c r="Y11" s="127">
        <v>39153399</v>
      </c>
      <c r="Z11" s="127">
        <v>39153399</v>
      </c>
      <c r="AA11" s="125" t="s">
        <v>218</v>
      </c>
    </row>
    <row r="12" spans="1:27" s="127" customFormat="1" ht="12">
      <c r="A12" s="127" t="s">
        <v>219</v>
      </c>
      <c r="B12" s="127">
        <v>306193364</v>
      </c>
      <c r="C12" s="127">
        <v>306193364</v>
      </c>
      <c r="N12" s="127" t="s">
        <v>220</v>
      </c>
      <c r="O12" s="127" t="s">
        <v>221</v>
      </c>
      <c r="P12" s="127">
        <f>SUM(Q12,R12,S12,V12)</f>
        <v>148985038</v>
      </c>
      <c r="Q12" s="127">
        <v>136424499</v>
      </c>
      <c r="R12" s="127">
        <v>12342263</v>
      </c>
      <c r="S12" s="127">
        <v>0</v>
      </c>
      <c r="T12" s="127">
        <v>43403700</v>
      </c>
      <c r="U12" s="127">
        <v>113804626</v>
      </c>
      <c r="V12" s="127">
        <v>218276</v>
      </c>
      <c r="W12" s="127">
        <v>306193364</v>
      </c>
      <c r="Z12" s="127">
        <v>306193364</v>
      </c>
      <c r="AA12" s="125" t="s">
        <v>219</v>
      </c>
    </row>
    <row r="13" spans="2:27" s="127" customFormat="1" ht="12">
      <c r="B13" s="127">
        <v>134081749</v>
      </c>
      <c r="E13" s="127">
        <v>134081749</v>
      </c>
      <c r="F13" s="127">
        <v>87311</v>
      </c>
      <c r="G13" s="127">
        <v>39020858</v>
      </c>
      <c r="H13" s="127">
        <v>13579271</v>
      </c>
      <c r="I13" s="127">
        <f>SUM(F13,J13,K13,L13)</f>
        <v>81481620</v>
      </c>
      <c r="J13" s="127">
        <v>7465117</v>
      </c>
      <c r="K13" s="127">
        <v>3861620</v>
      </c>
      <c r="L13" s="127">
        <v>70067572</v>
      </c>
      <c r="N13" s="127" t="s">
        <v>222</v>
      </c>
      <c r="O13" s="127" t="s">
        <v>28</v>
      </c>
      <c r="Y13" s="127">
        <v>134081749</v>
      </c>
      <c r="Z13" s="127">
        <v>134081749</v>
      </c>
      <c r="AA13" s="125"/>
    </row>
    <row r="14" spans="2:27" s="127" customFormat="1" ht="12.75" thickBot="1">
      <c r="B14" s="127">
        <v>15824119</v>
      </c>
      <c r="C14" s="127">
        <v>15824119</v>
      </c>
      <c r="N14" s="127" t="s">
        <v>223</v>
      </c>
      <c r="O14" s="127" t="s">
        <v>224</v>
      </c>
      <c r="P14" s="130"/>
      <c r="Q14" s="130"/>
      <c r="R14" s="130"/>
      <c r="W14" s="127">
        <v>15824119</v>
      </c>
      <c r="Z14" s="127">
        <v>15824119</v>
      </c>
      <c r="AA14" s="130"/>
    </row>
    <row r="15" spans="2:27" s="127" customFormat="1" ht="12.75" thickTop="1">
      <c r="B15" s="127">
        <v>187935734</v>
      </c>
      <c r="E15" s="127">
        <v>187935734</v>
      </c>
      <c r="F15" s="127">
        <v>130965</v>
      </c>
      <c r="G15" s="127">
        <v>74783768</v>
      </c>
      <c r="H15" s="127">
        <v>29824429</v>
      </c>
      <c r="I15" s="127">
        <f>SUM(F15,J15,K15,L15)</f>
        <v>67503418</v>
      </c>
      <c r="J15" s="127">
        <v>-7465117</v>
      </c>
      <c r="K15" s="127">
        <v>8480643</v>
      </c>
      <c r="L15" s="127">
        <v>66356927</v>
      </c>
      <c r="N15" s="127" t="s">
        <v>225</v>
      </c>
      <c r="O15" s="131" t="s">
        <v>226</v>
      </c>
      <c r="P15" s="127">
        <f>SUM(Q15,R15,S15,V15)</f>
        <v>67503418</v>
      </c>
      <c r="Q15" s="127">
        <v>66356927</v>
      </c>
      <c r="R15" s="127">
        <v>8480643</v>
      </c>
      <c r="S15" s="132">
        <v>-7465117</v>
      </c>
      <c r="T15" s="132">
        <v>29824429</v>
      </c>
      <c r="U15" s="132">
        <v>74783768</v>
      </c>
      <c r="V15" s="132">
        <v>130965</v>
      </c>
      <c r="W15" s="132">
        <v>187935734</v>
      </c>
      <c r="X15" s="132"/>
      <c r="Y15" s="132"/>
      <c r="Z15" s="132">
        <v>187935734</v>
      </c>
      <c r="AA15" s="125" t="s">
        <v>227</v>
      </c>
    </row>
    <row r="16" spans="4:27" s="127" customFormat="1" ht="12.75" thickBot="1">
      <c r="D16" s="127">
        <v>-5227159</v>
      </c>
      <c r="N16" s="127" t="s">
        <v>228</v>
      </c>
      <c r="O16" s="133" t="s">
        <v>229</v>
      </c>
      <c r="P16" s="133"/>
      <c r="X16" s="127">
        <v>-5227159</v>
      </c>
      <c r="AA16" s="125" t="s">
        <v>230</v>
      </c>
    </row>
    <row r="17" spans="1:27" s="127" customFormat="1" ht="13.5" thickBot="1" thickTop="1">
      <c r="A17" s="132" t="s">
        <v>227</v>
      </c>
      <c r="B17" s="132"/>
      <c r="C17" s="132"/>
      <c r="D17" s="132"/>
      <c r="E17" s="132"/>
      <c r="F17" s="132"/>
      <c r="G17" s="132"/>
      <c r="H17" s="132"/>
      <c r="I17" s="132"/>
      <c r="J17" s="132"/>
      <c r="K17" s="132"/>
      <c r="L17" s="132"/>
      <c r="M17" s="133"/>
      <c r="N17" s="133"/>
      <c r="O17" s="133"/>
      <c r="P17" s="130"/>
      <c r="Q17" s="130"/>
      <c r="R17" s="130"/>
      <c r="AA17" s="134"/>
    </row>
    <row r="18" spans="1:27" s="127" customFormat="1" ht="12.75" thickTop="1">
      <c r="A18" s="129" t="s">
        <v>230</v>
      </c>
      <c r="B18" s="127">
        <v>66347555</v>
      </c>
      <c r="D18" s="127">
        <v>58072</v>
      </c>
      <c r="E18" s="127">
        <v>66289483</v>
      </c>
      <c r="F18" s="127">
        <v>124417</v>
      </c>
      <c r="G18" s="127">
        <v>19102349</v>
      </c>
      <c r="H18" s="127">
        <v>22829462</v>
      </c>
      <c r="I18" s="127">
        <f>SUM(F18,J18,K18,L18)</f>
        <v>24357672</v>
      </c>
      <c r="J18" s="127">
        <v>0</v>
      </c>
      <c r="K18" s="127">
        <v>3340052</v>
      </c>
      <c r="L18" s="127">
        <v>20893203</v>
      </c>
      <c r="N18" s="127" t="s">
        <v>231</v>
      </c>
      <c r="O18" s="127" t="s">
        <v>26</v>
      </c>
      <c r="S18" s="132"/>
      <c r="T18" s="132"/>
      <c r="U18" s="132">
        <v>66305908</v>
      </c>
      <c r="V18" s="132"/>
      <c r="W18" s="132">
        <v>66305908</v>
      </c>
      <c r="X18" s="132">
        <v>41647</v>
      </c>
      <c r="Y18" s="132"/>
      <c r="Z18" s="132">
        <v>66347555</v>
      </c>
      <c r="AA18" s="125" t="s">
        <v>232</v>
      </c>
    </row>
    <row r="19" spans="2:27" s="127" customFormat="1" ht="12">
      <c r="B19" s="127">
        <v>19423752</v>
      </c>
      <c r="E19" s="127">
        <v>19423752</v>
      </c>
      <c r="F19" s="127">
        <v>0</v>
      </c>
      <c r="G19" s="127">
        <v>928483</v>
      </c>
      <c r="H19" s="127">
        <v>625123</v>
      </c>
      <c r="I19" s="127">
        <f>SUM(F19,J19,K19,L19)</f>
        <v>2046027</v>
      </c>
      <c r="J19" s="127">
        <v>0</v>
      </c>
      <c r="K19" s="127">
        <v>288440</v>
      </c>
      <c r="L19" s="127">
        <v>1757587</v>
      </c>
      <c r="N19" s="127" t="s">
        <v>233</v>
      </c>
      <c r="O19" s="127" t="s">
        <v>234</v>
      </c>
      <c r="T19" s="127">
        <v>19423752</v>
      </c>
      <c r="W19" s="127">
        <v>19423752</v>
      </c>
      <c r="Z19" s="127">
        <v>19423752</v>
      </c>
      <c r="AA19" s="125" t="s">
        <v>235</v>
      </c>
    </row>
    <row r="20" spans="2:27" s="127" customFormat="1" ht="12">
      <c r="B20" s="127">
        <v>15824119</v>
      </c>
      <c r="E20" s="127">
        <v>15824119</v>
      </c>
      <c r="N20" s="127" t="s">
        <v>223</v>
      </c>
      <c r="O20" s="127" t="s">
        <v>236</v>
      </c>
      <c r="T20" s="127">
        <v>15824119</v>
      </c>
      <c r="W20" s="127">
        <v>15824119</v>
      </c>
      <c r="Z20" s="127">
        <v>15824119</v>
      </c>
      <c r="AA20" s="125"/>
    </row>
    <row r="21" spans="2:27" s="127" customFormat="1" ht="12">
      <c r="B21" s="127">
        <v>3599633</v>
      </c>
      <c r="E21" s="127">
        <v>3599633</v>
      </c>
      <c r="F21" s="127">
        <v>0</v>
      </c>
      <c r="G21" s="127">
        <v>928483</v>
      </c>
      <c r="H21" s="127">
        <v>625123</v>
      </c>
      <c r="I21" s="127">
        <f>SUM(F21,J21,K21,L21)</f>
        <v>2046027</v>
      </c>
      <c r="J21" s="127">
        <v>0</v>
      </c>
      <c r="K21" s="127">
        <v>288440</v>
      </c>
      <c r="L21" s="127">
        <v>1757587</v>
      </c>
      <c r="N21" s="127" t="s">
        <v>237</v>
      </c>
      <c r="O21" s="127" t="s">
        <v>238</v>
      </c>
      <c r="T21" s="127">
        <v>3599633</v>
      </c>
      <c r="W21" s="127">
        <v>3599633</v>
      </c>
      <c r="Z21" s="127">
        <v>3599633</v>
      </c>
      <c r="AA21" s="125"/>
    </row>
    <row r="22" spans="2:27" s="127" customFormat="1" ht="12">
      <c r="B22" s="127">
        <v>57477052</v>
      </c>
      <c r="E22" s="127">
        <v>57477052</v>
      </c>
      <c r="F22" s="127">
        <v>6548</v>
      </c>
      <c r="G22" s="127">
        <v>10007489</v>
      </c>
      <c r="H22" s="127">
        <v>6369844</v>
      </c>
      <c r="I22" s="127">
        <f>SUM(F22,J22,K22,L22)</f>
        <v>41099719</v>
      </c>
      <c r="J22" s="127">
        <v>-7465117</v>
      </c>
      <c r="K22" s="127">
        <v>4852151</v>
      </c>
      <c r="L22" s="127">
        <v>43706137</v>
      </c>
      <c r="N22" s="127" t="s">
        <v>239</v>
      </c>
      <c r="O22" s="127" t="s">
        <v>27</v>
      </c>
      <c r="P22" s="127">
        <f>SUM(Q22,R22,S22,V22)</f>
        <v>41099719</v>
      </c>
      <c r="Q22" s="127">
        <v>43706137</v>
      </c>
      <c r="R22" s="127">
        <v>-2612966</v>
      </c>
      <c r="S22" s="127">
        <v>0</v>
      </c>
      <c r="T22" s="127">
        <v>6369844</v>
      </c>
      <c r="U22" s="127">
        <v>10007489</v>
      </c>
      <c r="V22" s="127">
        <v>6548</v>
      </c>
      <c r="W22" s="127">
        <v>57477052</v>
      </c>
      <c r="Z22" s="127">
        <v>57477052</v>
      </c>
      <c r="AA22" s="125"/>
    </row>
    <row r="23" spans="2:27" s="127" customFormat="1" ht="12.75" thickBot="1">
      <c r="B23" s="127">
        <v>44745447</v>
      </c>
      <c r="E23" s="127">
        <v>44745447</v>
      </c>
      <c r="F23" s="127">
        <v>0</v>
      </c>
      <c r="G23" s="127">
        <v>44745447</v>
      </c>
      <c r="H23" s="127">
        <v>0</v>
      </c>
      <c r="I23" s="127">
        <f>SUM(F23,J23,K23,L23)</f>
        <v>0</v>
      </c>
      <c r="J23" s="127">
        <v>0</v>
      </c>
      <c r="K23" s="127">
        <v>0</v>
      </c>
      <c r="L23" s="127">
        <v>0</v>
      </c>
      <c r="N23" s="127" t="s">
        <v>240</v>
      </c>
      <c r="O23" s="127" t="s">
        <v>241</v>
      </c>
      <c r="P23" s="127">
        <f>SUM(Q23,R23,S23,V23)</f>
        <v>0</v>
      </c>
      <c r="R23" s="127">
        <v>0</v>
      </c>
      <c r="S23" s="127">
        <v>0</v>
      </c>
      <c r="T23" s="127">
        <v>0</v>
      </c>
      <c r="U23" s="127">
        <v>44745447</v>
      </c>
      <c r="V23" s="127">
        <v>0</v>
      </c>
      <c r="W23" s="127">
        <v>44745447</v>
      </c>
      <c r="Z23" s="127">
        <v>44745447</v>
      </c>
      <c r="AA23" s="125"/>
    </row>
    <row r="24" spans="1:27" s="127" customFormat="1" ht="12.75" thickTop="1">
      <c r="A24" s="132" t="s">
        <v>242</v>
      </c>
      <c r="B24" s="132"/>
      <c r="C24" s="132"/>
      <c r="D24" s="132"/>
      <c r="E24" s="132"/>
      <c r="F24" s="132"/>
      <c r="G24" s="132"/>
      <c r="H24" s="132"/>
      <c r="I24" s="132"/>
      <c r="J24" s="132"/>
      <c r="K24" s="132"/>
      <c r="L24" s="132"/>
      <c r="M24" s="133"/>
      <c r="N24" s="133"/>
      <c r="AA24" s="125"/>
    </row>
    <row r="25" spans="1:27" s="127" customFormat="1" ht="12">
      <c r="A25" s="129" t="s">
        <v>235</v>
      </c>
      <c r="B25" s="127">
        <v>54279031</v>
      </c>
      <c r="D25" s="127">
        <v>2021756</v>
      </c>
      <c r="E25" s="127">
        <v>52257275</v>
      </c>
      <c r="F25" s="127">
        <v>1854</v>
      </c>
      <c r="G25" s="127">
        <v>6606835</v>
      </c>
      <c r="H25" s="127">
        <v>9699916</v>
      </c>
      <c r="I25" s="127">
        <f aca="true" t="shared" si="0" ref="I25:I35">SUM(F25,J25,K25,L25)</f>
        <v>35950524</v>
      </c>
      <c r="J25" s="127">
        <v>0</v>
      </c>
      <c r="K25" s="127">
        <v>12018531</v>
      </c>
      <c r="L25" s="127">
        <v>23930139</v>
      </c>
      <c r="N25" s="127" t="s">
        <v>243</v>
      </c>
      <c r="O25" s="127" t="s">
        <v>244</v>
      </c>
      <c r="P25" s="127">
        <f aca="true" t="shared" si="1" ref="P25:P33">SUM(Q25,R25,S25,V25)</f>
        <v>25132707</v>
      </c>
      <c r="Q25" s="127">
        <v>7106965</v>
      </c>
      <c r="R25" s="127">
        <v>18024978</v>
      </c>
      <c r="S25" s="127">
        <v>0</v>
      </c>
      <c r="T25" s="127">
        <v>7906949</v>
      </c>
      <c r="U25" s="127">
        <v>13238018</v>
      </c>
      <c r="V25" s="127">
        <v>764</v>
      </c>
      <c r="W25" s="127">
        <v>46277674</v>
      </c>
      <c r="X25" s="127">
        <v>8001357</v>
      </c>
      <c r="Y25" s="127">
        <v>0</v>
      </c>
      <c r="Z25" s="127">
        <v>54279031</v>
      </c>
      <c r="AA25" s="125"/>
    </row>
    <row r="26" spans="1:27" s="127" customFormat="1" ht="12">
      <c r="A26" s="129"/>
      <c r="B26" s="127">
        <v>37672439</v>
      </c>
      <c r="D26" s="127">
        <v>1934285</v>
      </c>
      <c r="E26" s="127">
        <v>35738154</v>
      </c>
      <c r="F26" s="127">
        <v>1854</v>
      </c>
      <c r="G26" s="127">
        <v>6606835</v>
      </c>
      <c r="H26" s="127">
        <v>9699916</v>
      </c>
      <c r="I26" s="127">
        <f t="shared" si="0"/>
        <v>19431403</v>
      </c>
      <c r="J26" s="127">
        <v>0</v>
      </c>
      <c r="K26" s="127">
        <v>8803090</v>
      </c>
      <c r="L26" s="127">
        <v>10626459</v>
      </c>
      <c r="N26" s="127" t="s">
        <v>245</v>
      </c>
      <c r="O26" s="127" t="s">
        <v>246</v>
      </c>
      <c r="P26" s="127">
        <f t="shared" si="1"/>
        <v>22778700</v>
      </c>
      <c r="Q26" s="127">
        <v>5008755</v>
      </c>
      <c r="R26" s="127">
        <v>17769669</v>
      </c>
      <c r="S26" s="127">
        <v>0</v>
      </c>
      <c r="T26" s="127">
        <v>3251101</v>
      </c>
      <c r="U26" s="127">
        <v>5711667</v>
      </c>
      <c r="V26" s="127">
        <v>276</v>
      </c>
      <c r="W26" s="127">
        <v>31741468</v>
      </c>
      <c r="X26" s="127">
        <v>5930971</v>
      </c>
      <c r="Z26" s="127">
        <v>37672439</v>
      </c>
      <c r="AA26" s="125"/>
    </row>
    <row r="27" spans="2:27" s="127" customFormat="1" ht="12">
      <c r="B27" s="127">
        <v>13481721</v>
      </c>
      <c r="D27" s="127">
        <v>87471</v>
      </c>
      <c r="E27" s="127">
        <v>13394250</v>
      </c>
      <c r="F27" s="127">
        <v>0</v>
      </c>
      <c r="G27" s="127">
        <v>0</v>
      </c>
      <c r="H27" s="127">
        <v>0</v>
      </c>
      <c r="I27" s="127">
        <f t="shared" si="0"/>
        <v>13394250</v>
      </c>
      <c r="J27" s="127">
        <v>0</v>
      </c>
      <c r="K27" s="127">
        <v>2094986</v>
      </c>
      <c r="L27" s="127">
        <v>11299264</v>
      </c>
      <c r="N27" s="127" t="s">
        <v>247</v>
      </c>
      <c r="O27" s="127" t="s">
        <v>248</v>
      </c>
      <c r="P27" s="127">
        <f t="shared" si="1"/>
        <v>1969890</v>
      </c>
      <c r="Q27" s="127">
        <v>1714581</v>
      </c>
      <c r="R27" s="127">
        <v>255309</v>
      </c>
      <c r="S27" s="127">
        <v>0</v>
      </c>
      <c r="T27" s="127">
        <v>2775840</v>
      </c>
      <c r="U27" s="127">
        <v>7452468</v>
      </c>
      <c r="V27" s="127">
        <v>0</v>
      </c>
      <c r="W27" s="127">
        <v>12198198</v>
      </c>
      <c r="X27" s="127">
        <v>1283523</v>
      </c>
      <c r="Z27" s="127">
        <v>13481721</v>
      </c>
      <c r="AA27" s="125"/>
    </row>
    <row r="28" spans="2:27" s="127" customFormat="1" ht="12">
      <c r="B28" s="127">
        <v>13481721</v>
      </c>
      <c r="D28" s="127">
        <v>87471</v>
      </c>
      <c r="E28" s="127">
        <v>13394250</v>
      </c>
      <c r="F28" s="127">
        <v>0</v>
      </c>
      <c r="G28" s="127">
        <v>0</v>
      </c>
      <c r="H28" s="127">
        <v>0</v>
      </c>
      <c r="I28" s="127">
        <f t="shared" si="0"/>
        <v>13394250</v>
      </c>
      <c r="J28" s="127">
        <v>0</v>
      </c>
      <c r="K28" s="127">
        <v>2094986</v>
      </c>
      <c r="L28" s="127">
        <v>11299264</v>
      </c>
      <c r="N28" s="127" t="s">
        <v>249</v>
      </c>
      <c r="O28" s="127" t="s">
        <v>250</v>
      </c>
      <c r="P28" s="127">
        <f t="shared" si="1"/>
        <v>1969890</v>
      </c>
      <c r="Q28" s="127">
        <v>1714581</v>
      </c>
      <c r="R28" s="127">
        <v>255309</v>
      </c>
      <c r="S28" s="127">
        <v>0</v>
      </c>
      <c r="T28" s="127">
        <v>2775840</v>
      </c>
      <c r="U28" s="127">
        <v>7452468</v>
      </c>
      <c r="V28" s="127">
        <v>0</v>
      </c>
      <c r="W28" s="127">
        <v>12198198</v>
      </c>
      <c r="X28" s="127">
        <v>1283523</v>
      </c>
      <c r="Z28" s="127">
        <v>13481721</v>
      </c>
      <c r="AA28" s="125"/>
    </row>
    <row r="29" spans="2:27" s="127" customFormat="1" ht="12">
      <c r="B29" s="127">
        <v>0</v>
      </c>
      <c r="D29" s="127">
        <v>0</v>
      </c>
      <c r="E29" s="127">
        <v>0</v>
      </c>
      <c r="F29" s="127">
        <v>0</v>
      </c>
      <c r="G29" s="127">
        <v>0</v>
      </c>
      <c r="H29" s="127">
        <v>0</v>
      </c>
      <c r="I29" s="127">
        <f t="shared" si="0"/>
        <v>0</v>
      </c>
      <c r="J29" s="127">
        <v>0</v>
      </c>
      <c r="K29" s="127">
        <v>0</v>
      </c>
      <c r="L29" s="127">
        <v>0</v>
      </c>
      <c r="N29" s="127" t="s">
        <v>251</v>
      </c>
      <c r="O29" s="127" t="s">
        <v>252</v>
      </c>
      <c r="P29" s="127">
        <f t="shared" si="1"/>
        <v>0</v>
      </c>
      <c r="R29" s="127">
        <v>0</v>
      </c>
      <c r="T29" s="127">
        <v>0</v>
      </c>
      <c r="U29" s="127">
        <v>0</v>
      </c>
      <c r="V29" s="127">
        <v>0</v>
      </c>
      <c r="W29" s="127">
        <v>0</v>
      </c>
      <c r="X29" s="127">
        <v>0</v>
      </c>
      <c r="Z29" s="127">
        <v>0</v>
      </c>
      <c r="AA29" s="125"/>
    </row>
    <row r="30" spans="2:27" s="127" customFormat="1" ht="12">
      <c r="B30" s="127">
        <v>786863</v>
      </c>
      <c r="E30" s="127">
        <v>786863</v>
      </c>
      <c r="F30" s="127">
        <v>0</v>
      </c>
      <c r="G30" s="127">
        <v>0</v>
      </c>
      <c r="H30" s="127">
        <v>0</v>
      </c>
      <c r="I30" s="127">
        <f t="shared" si="0"/>
        <v>786863</v>
      </c>
      <c r="J30" s="127">
        <v>0</v>
      </c>
      <c r="K30" s="127">
        <v>592955</v>
      </c>
      <c r="L30" s="127">
        <v>193908</v>
      </c>
      <c r="N30" s="127" t="s">
        <v>253</v>
      </c>
      <c r="O30" s="131" t="s">
        <v>254</v>
      </c>
      <c r="P30" s="127">
        <f t="shared" si="1"/>
        <v>0</v>
      </c>
      <c r="R30" s="127">
        <v>0</v>
      </c>
      <c r="S30" s="127">
        <v>0</v>
      </c>
      <c r="T30" s="127">
        <v>0</v>
      </c>
      <c r="U30" s="127">
        <v>0</v>
      </c>
      <c r="V30" s="127">
        <v>0</v>
      </c>
      <c r="W30" s="127">
        <v>0</v>
      </c>
      <c r="X30" s="127">
        <v>786863</v>
      </c>
      <c r="Z30" s="127">
        <v>786863</v>
      </c>
      <c r="AA30" s="125"/>
    </row>
    <row r="31" spans="2:27" s="127" customFormat="1" ht="12">
      <c r="B31" s="127">
        <v>527500</v>
      </c>
      <c r="D31" s="127">
        <v>0</v>
      </c>
      <c r="E31" s="127">
        <v>527500</v>
      </c>
      <c r="F31" s="127">
        <v>0</v>
      </c>
      <c r="G31" s="127">
        <v>0</v>
      </c>
      <c r="H31" s="127">
        <v>0</v>
      </c>
      <c r="I31" s="127">
        <f t="shared" si="0"/>
        <v>527500</v>
      </c>
      <c r="J31" s="127">
        <v>0</v>
      </c>
      <c r="K31" s="127">
        <v>527500</v>
      </c>
      <c r="L31" s="127">
        <v>0</v>
      </c>
      <c r="N31" s="127" t="s">
        <v>255</v>
      </c>
      <c r="O31" s="129" t="s">
        <v>256</v>
      </c>
      <c r="P31" s="127">
        <f t="shared" si="1"/>
        <v>384117</v>
      </c>
      <c r="Q31" s="127">
        <v>383629</v>
      </c>
      <c r="R31" s="127">
        <v>0</v>
      </c>
      <c r="S31" s="127">
        <v>0</v>
      </c>
      <c r="T31" s="127">
        <v>69500</v>
      </c>
      <c r="U31" s="127">
        <v>73883</v>
      </c>
      <c r="V31" s="127">
        <v>488</v>
      </c>
      <c r="W31" s="127">
        <v>527500</v>
      </c>
      <c r="X31" s="127">
        <v>0</v>
      </c>
      <c r="Z31" s="127">
        <v>527500</v>
      </c>
      <c r="AA31" s="125"/>
    </row>
    <row r="32" spans="2:27" s="127" customFormat="1" ht="12.75" thickBot="1">
      <c r="B32" s="127">
        <v>1810508</v>
      </c>
      <c r="D32" s="127">
        <v>0</v>
      </c>
      <c r="E32" s="127">
        <v>1810508</v>
      </c>
      <c r="F32" s="127">
        <v>0</v>
      </c>
      <c r="G32" s="127">
        <v>0</v>
      </c>
      <c r="H32" s="127">
        <v>0</v>
      </c>
      <c r="I32" s="127">
        <f t="shared" si="0"/>
        <v>1810508</v>
      </c>
      <c r="J32" s="127">
        <v>0</v>
      </c>
      <c r="K32" s="127">
        <v>0</v>
      </c>
      <c r="L32" s="127">
        <v>1810508</v>
      </c>
      <c r="N32" s="127" t="s">
        <v>257</v>
      </c>
      <c r="O32" s="127" t="s">
        <v>258</v>
      </c>
      <c r="P32" s="130">
        <f t="shared" si="1"/>
        <v>0</v>
      </c>
      <c r="Q32" s="130">
        <v>0</v>
      </c>
      <c r="R32" s="130">
        <v>0</v>
      </c>
      <c r="S32" s="127">
        <v>0</v>
      </c>
      <c r="T32" s="127">
        <v>1810508</v>
      </c>
      <c r="U32" s="127">
        <v>0</v>
      </c>
      <c r="V32" s="127">
        <v>0</v>
      </c>
      <c r="W32" s="127">
        <v>1810508</v>
      </c>
      <c r="X32" s="127">
        <v>0</v>
      </c>
      <c r="Z32" s="127">
        <v>1810508</v>
      </c>
      <c r="AA32" s="134"/>
    </row>
    <row r="33" spans="2:27" s="127" customFormat="1" ht="13.5" thickBot="1" thickTop="1">
      <c r="B33" s="130">
        <v>181972558</v>
      </c>
      <c r="C33" s="127">
        <v>0</v>
      </c>
      <c r="E33" s="127">
        <v>181972558</v>
      </c>
      <c r="F33" s="127">
        <v>5458</v>
      </c>
      <c r="G33" s="127">
        <v>127690027</v>
      </c>
      <c r="H33" s="127">
        <v>24000629</v>
      </c>
      <c r="I33" s="130">
        <f t="shared" si="0"/>
        <v>30281902</v>
      </c>
      <c r="J33" s="127">
        <v>0</v>
      </c>
      <c r="K33" s="127">
        <v>3393481</v>
      </c>
      <c r="L33" s="127">
        <v>26882963</v>
      </c>
      <c r="N33" s="127" t="s">
        <v>259</v>
      </c>
      <c r="O33" s="127" t="s">
        <v>260</v>
      </c>
      <c r="P33" s="127">
        <f t="shared" si="1"/>
        <v>30281902</v>
      </c>
      <c r="Q33" s="127">
        <v>26882963</v>
      </c>
      <c r="R33" s="127">
        <v>3393481</v>
      </c>
      <c r="S33" s="132">
        <v>0</v>
      </c>
      <c r="T33" s="132">
        <v>24000629</v>
      </c>
      <c r="U33" s="132">
        <v>127690027</v>
      </c>
      <c r="V33" s="132">
        <v>5458</v>
      </c>
      <c r="W33" s="132">
        <v>181972558</v>
      </c>
      <c r="X33" s="132">
        <v>0</v>
      </c>
      <c r="Y33" s="132"/>
      <c r="Z33" s="132">
        <v>181972558</v>
      </c>
      <c r="AA33" s="125" t="s">
        <v>261</v>
      </c>
    </row>
    <row r="34" spans="1:27" s="127" customFormat="1" ht="12.75" thickTop="1">
      <c r="A34" s="132" t="s">
        <v>262</v>
      </c>
      <c r="B34" s="127">
        <v>13057957</v>
      </c>
      <c r="C34" s="132"/>
      <c r="D34" s="132"/>
      <c r="E34" s="132">
        <v>13057957</v>
      </c>
      <c r="F34" s="132">
        <v>98476</v>
      </c>
      <c r="G34" s="132">
        <v>2326476</v>
      </c>
      <c r="H34" s="132">
        <v>0</v>
      </c>
      <c r="I34" s="127">
        <f t="shared" si="0"/>
        <v>10731481</v>
      </c>
      <c r="J34" s="132">
        <v>0</v>
      </c>
      <c r="K34" s="132">
        <v>435730</v>
      </c>
      <c r="L34" s="132">
        <v>10197275</v>
      </c>
      <c r="M34" s="133"/>
      <c r="N34" s="133" t="s">
        <v>263</v>
      </c>
      <c r="O34" s="127" t="s">
        <v>264</v>
      </c>
      <c r="T34" s="127">
        <v>13057957</v>
      </c>
      <c r="W34" s="127">
        <v>13057957</v>
      </c>
      <c r="Z34" s="127">
        <v>13057957</v>
      </c>
      <c r="AA34" s="125" t="s">
        <v>265</v>
      </c>
    </row>
    <row r="35" spans="1:27" s="127" customFormat="1" ht="12">
      <c r="A35" s="129" t="s">
        <v>266</v>
      </c>
      <c r="B35" s="127">
        <v>13194232</v>
      </c>
      <c r="C35" s="127">
        <v>0</v>
      </c>
      <c r="D35" s="127">
        <v>0</v>
      </c>
      <c r="E35" s="127">
        <v>13194232</v>
      </c>
      <c r="F35" s="127">
        <v>0</v>
      </c>
      <c r="G35" s="127">
        <v>13194232</v>
      </c>
      <c r="H35" s="127">
        <v>0</v>
      </c>
      <c r="I35" s="127">
        <f t="shared" si="0"/>
        <v>0</v>
      </c>
      <c r="J35" s="127">
        <v>0</v>
      </c>
      <c r="K35" s="127">
        <v>0</v>
      </c>
      <c r="N35" s="127" t="s">
        <v>267</v>
      </c>
      <c r="O35" s="127" t="s">
        <v>268</v>
      </c>
      <c r="P35" s="127">
        <f>SUM(Q35,R35,S35,V35)</f>
        <v>4684882</v>
      </c>
      <c r="Q35" s="127">
        <v>1600729</v>
      </c>
      <c r="R35" s="127">
        <v>3075055</v>
      </c>
      <c r="S35" s="127">
        <v>0</v>
      </c>
      <c r="T35" s="127">
        <v>8435492</v>
      </c>
      <c r="U35" s="127">
        <v>73858</v>
      </c>
      <c r="V35" s="127">
        <v>9098</v>
      </c>
      <c r="W35" s="127">
        <v>13194232</v>
      </c>
      <c r="X35" s="127">
        <v>0</v>
      </c>
      <c r="Y35" s="127">
        <v>0</v>
      </c>
      <c r="Z35" s="127">
        <v>13194232</v>
      </c>
      <c r="AA35" s="125"/>
    </row>
    <row r="36" spans="1:27" s="127" customFormat="1" ht="12">
      <c r="A36" s="129"/>
      <c r="B36" s="127">
        <v>9267146</v>
      </c>
      <c r="E36" s="127">
        <v>9267146</v>
      </c>
      <c r="G36" s="127">
        <v>9267146</v>
      </c>
      <c r="N36" s="127" t="s">
        <v>269</v>
      </c>
      <c r="O36" s="127" t="s">
        <v>270</v>
      </c>
      <c r="P36" s="127">
        <f>SUM(Q36,R36,S36,V36)</f>
        <v>2708494</v>
      </c>
      <c r="Q36" s="127">
        <v>0</v>
      </c>
      <c r="R36" s="127">
        <v>2708494</v>
      </c>
      <c r="T36" s="127">
        <v>6558652</v>
      </c>
      <c r="W36" s="127">
        <v>9267146</v>
      </c>
      <c r="Z36" s="127">
        <v>9267146</v>
      </c>
      <c r="AA36" s="125"/>
    </row>
    <row r="37" spans="2:27" s="127" customFormat="1" ht="12">
      <c r="B37" s="127">
        <v>3927086</v>
      </c>
      <c r="E37" s="127">
        <v>3927086</v>
      </c>
      <c r="G37" s="127">
        <v>3927086</v>
      </c>
      <c r="N37" s="127" t="s">
        <v>271</v>
      </c>
      <c r="O37" s="131" t="s">
        <v>272</v>
      </c>
      <c r="P37" s="127">
        <f>SUM(Q37,R37,S37,V37)</f>
        <v>1976388</v>
      </c>
      <c r="Q37" s="127">
        <v>1600729</v>
      </c>
      <c r="R37" s="127">
        <v>366561</v>
      </c>
      <c r="S37" s="127">
        <v>0</v>
      </c>
      <c r="T37" s="127">
        <v>1876840</v>
      </c>
      <c r="U37" s="127">
        <v>73858</v>
      </c>
      <c r="V37" s="127">
        <v>9098</v>
      </c>
      <c r="W37" s="127">
        <v>3927086</v>
      </c>
      <c r="Z37" s="127">
        <v>3927086</v>
      </c>
      <c r="AA37" s="125"/>
    </row>
    <row r="38" spans="2:27" s="127" customFormat="1" ht="12">
      <c r="B38" s="127">
        <v>12155059</v>
      </c>
      <c r="C38" s="127">
        <v>0</v>
      </c>
      <c r="D38" s="127">
        <v>0</v>
      </c>
      <c r="E38" s="127">
        <v>12155059</v>
      </c>
      <c r="F38" s="127">
        <v>9098</v>
      </c>
      <c r="G38" s="127">
        <v>73858</v>
      </c>
      <c r="H38" s="127">
        <v>6322032</v>
      </c>
      <c r="I38" s="127">
        <f>SUM(F38,J38,K38,L38)</f>
        <v>5759169</v>
      </c>
      <c r="J38" s="127">
        <v>0</v>
      </c>
      <c r="K38" s="127">
        <v>4149342</v>
      </c>
      <c r="L38" s="127">
        <v>1600729</v>
      </c>
      <c r="N38" s="127" t="s">
        <v>273</v>
      </c>
      <c r="O38" s="127" t="s">
        <v>274</v>
      </c>
      <c r="P38" s="127">
        <f>SUM(Q38,R38,S38,V38)</f>
        <v>0</v>
      </c>
      <c r="R38" s="127">
        <v>0</v>
      </c>
      <c r="S38" s="127">
        <v>0</v>
      </c>
      <c r="T38" s="127">
        <v>0</v>
      </c>
      <c r="U38" s="127">
        <v>12155059</v>
      </c>
      <c r="V38" s="127">
        <v>0</v>
      </c>
      <c r="W38" s="127">
        <v>12155059</v>
      </c>
      <c r="X38" s="127">
        <v>0</v>
      </c>
      <c r="Y38" s="127">
        <v>0</v>
      </c>
      <c r="Z38" s="127">
        <v>12155059</v>
      </c>
      <c r="AA38" s="125"/>
    </row>
    <row r="39" spans="2:27" s="127" customFormat="1" ht="12">
      <c r="B39" s="127">
        <v>8195676</v>
      </c>
      <c r="E39" s="127">
        <v>8195676</v>
      </c>
      <c r="H39" s="127">
        <v>4412895</v>
      </c>
      <c r="I39" s="127">
        <f>SUM(F39,J39,K39,L39)</f>
        <v>3782781</v>
      </c>
      <c r="K39" s="127">
        <v>3782781</v>
      </c>
      <c r="N39" s="127" t="s">
        <v>275</v>
      </c>
      <c r="O39" s="129" t="s">
        <v>276</v>
      </c>
      <c r="P39" s="129"/>
      <c r="U39" s="127">
        <v>8195676</v>
      </c>
      <c r="W39" s="127">
        <v>8195676</v>
      </c>
      <c r="Z39" s="127">
        <v>8195676</v>
      </c>
      <c r="AA39" s="125"/>
    </row>
    <row r="40" spans="2:27" s="127" customFormat="1" ht="12">
      <c r="B40" s="127">
        <v>3927086</v>
      </c>
      <c r="E40" s="127">
        <v>3927086</v>
      </c>
      <c r="F40" s="127">
        <v>9098</v>
      </c>
      <c r="G40" s="127">
        <v>73858</v>
      </c>
      <c r="H40" s="127">
        <v>1876840</v>
      </c>
      <c r="I40" s="127">
        <f>SUM(F40,J40,K40,L40)</f>
        <v>1976388</v>
      </c>
      <c r="J40" s="127">
        <v>0</v>
      </c>
      <c r="K40" s="127">
        <v>366561</v>
      </c>
      <c r="L40" s="127">
        <v>1600729</v>
      </c>
      <c r="N40" s="127" t="s">
        <v>277</v>
      </c>
      <c r="O40" s="127" t="s">
        <v>278</v>
      </c>
      <c r="U40" s="127">
        <v>3927086</v>
      </c>
      <c r="W40" s="127">
        <v>3927086</v>
      </c>
      <c r="Z40" s="127">
        <v>3927086</v>
      </c>
      <c r="AA40" s="125"/>
    </row>
    <row r="41" spans="2:27" s="127" customFormat="1" ht="12">
      <c r="B41" s="127">
        <v>32297</v>
      </c>
      <c r="E41" s="127">
        <v>32297</v>
      </c>
      <c r="H41" s="127">
        <v>32297</v>
      </c>
      <c r="N41" s="127" t="s">
        <v>279</v>
      </c>
      <c r="O41" s="127" t="s">
        <v>280</v>
      </c>
      <c r="U41" s="127">
        <v>32297</v>
      </c>
      <c r="W41" s="127">
        <v>32297</v>
      </c>
      <c r="Z41" s="127">
        <v>32297</v>
      </c>
      <c r="AA41" s="125"/>
    </row>
    <row r="42" spans="2:27" s="127" customFormat="1" ht="12">
      <c r="B42" s="127">
        <v>29171901</v>
      </c>
      <c r="D42" s="127">
        <v>6797303</v>
      </c>
      <c r="E42" s="127">
        <v>22374598</v>
      </c>
      <c r="F42" s="127">
        <v>6128</v>
      </c>
      <c r="G42" s="127">
        <v>2174755</v>
      </c>
      <c r="H42" s="127">
        <v>15918378</v>
      </c>
      <c r="I42" s="127">
        <f>SUM(F42,J42,K42,L42)</f>
        <v>4281465</v>
      </c>
      <c r="J42" s="127">
        <v>0</v>
      </c>
      <c r="K42" s="127">
        <v>2386364</v>
      </c>
      <c r="L42" s="127">
        <v>1888973</v>
      </c>
      <c r="N42" s="127" t="s">
        <v>281</v>
      </c>
      <c r="O42" s="127" t="s">
        <v>282</v>
      </c>
      <c r="P42" s="127">
        <f>SUM(Q42,R42,S42,V42)</f>
        <v>2957803</v>
      </c>
      <c r="Q42" s="127">
        <v>647989</v>
      </c>
      <c r="R42" s="127">
        <v>2180103</v>
      </c>
      <c r="S42" s="127">
        <v>0</v>
      </c>
      <c r="T42" s="127">
        <v>15224133</v>
      </c>
      <c r="U42" s="127">
        <v>10296453</v>
      </c>
      <c r="V42" s="127">
        <v>129711</v>
      </c>
      <c r="W42" s="127">
        <v>28478389</v>
      </c>
      <c r="X42" s="127">
        <v>693512</v>
      </c>
      <c r="Z42" s="127">
        <v>29171901</v>
      </c>
      <c r="AA42" s="125"/>
    </row>
    <row r="43" spans="2:27" s="127" customFormat="1" ht="12">
      <c r="B43" s="127">
        <v>1699735</v>
      </c>
      <c r="D43" s="127">
        <v>0</v>
      </c>
      <c r="E43" s="127">
        <v>1699735</v>
      </c>
      <c r="F43" s="127">
        <v>6128</v>
      </c>
      <c r="G43" s="127">
        <v>304734</v>
      </c>
      <c r="H43" s="127">
        <v>354210</v>
      </c>
      <c r="I43" s="127">
        <f>SUM(F43,J43,K43,L43)</f>
        <v>1040791</v>
      </c>
      <c r="J43" s="127">
        <v>0</v>
      </c>
      <c r="K43" s="127">
        <v>188568</v>
      </c>
      <c r="L43" s="127">
        <v>846095</v>
      </c>
      <c r="N43" s="127" t="s">
        <v>283</v>
      </c>
      <c r="O43" s="127" t="s">
        <v>284</v>
      </c>
      <c r="P43" s="127">
        <f>SUM(Q43,R43,S43,V43)</f>
        <v>1469215</v>
      </c>
      <c r="Q43" s="127">
        <v>0</v>
      </c>
      <c r="R43" s="127">
        <v>1469215</v>
      </c>
      <c r="S43" s="127">
        <v>0</v>
      </c>
      <c r="T43" s="127">
        <v>0</v>
      </c>
      <c r="U43" s="127">
        <v>0</v>
      </c>
      <c r="V43" s="127">
        <v>0</v>
      </c>
      <c r="W43" s="127">
        <v>1469215</v>
      </c>
      <c r="X43" s="127">
        <v>230520</v>
      </c>
      <c r="Z43" s="127">
        <v>1699735</v>
      </c>
      <c r="AA43" s="125"/>
    </row>
    <row r="44" spans="2:27" s="127" customFormat="1" ht="12">
      <c r="B44" s="127">
        <v>1521986</v>
      </c>
      <c r="D44" s="127">
        <v>5341</v>
      </c>
      <c r="E44" s="127">
        <v>1516645</v>
      </c>
      <c r="I44" s="127">
        <f>SUM(F44,J44,K44,L44)</f>
        <v>1516645</v>
      </c>
      <c r="K44" s="127">
        <v>1516645</v>
      </c>
      <c r="N44" s="127" t="s">
        <v>285</v>
      </c>
      <c r="O44" s="131" t="s">
        <v>286</v>
      </c>
      <c r="P44" s="127">
        <f>SUM(Q44,R44,S44,V44)</f>
        <v>334576</v>
      </c>
      <c r="Q44" s="127">
        <v>282431</v>
      </c>
      <c r="R44" s="127">
        <v>29638</v>
      </c>
      <c r="S44" s="127">
        <v>0</v>
      </c>
      <c r="T44" s="127">
        <v>305514</v>
      </c>
      <c r="U44" s="127">
        <v>881896</v>
      </c>
      <c r="V44" s="127">
        <v>22507</v>
      </c>
      <c r="W44" s="127">
        <v>1521986</v>
      </c>
      <c r="X44" s="127">
        <v>0</v>
      </c>
      <c r="Z44" s="127">
        <v>1521986</v>
      </c>
      <c r="AA44" s="125"/>
    </row>
    <row r="45" spans="2:27" s="127" customFormat="1" ht="12">
      <c r="B45" s="127">
        <v>13557202</v>
      </c>
      <c r="E45" s="127">
        <v>13557202</v>
      </c>
      <c r="H45" s="127">
        <v>13557202</v>
      </c>
      <c r="N45" s="127" t="s">
        <v>287</v>
      </c>
      <c r="O45" s="129" t="s">
        <v>288</v>
      </c>
      <c r="P45" s="129"/>
      <c r="T45" s="127">
        <v>13557202</v>
      </c>
      <c r="W45" s="127">
        <v>13557202</v>
      </c>
      <c r="Z45" s="127">
        <v>13557202</v>
      </c>
      <c r="AA45" s="125"/>
    </row>
    <row r="46" spans="2:27" s="127" customFormat="1" ht="12">
      <c r="B46" s="127">
        <v>118889</v>
      </c>
      <c r="D46" s="127">
        <v>12390</v>
      </c>
      <c r="E46" s="127">
        <v>106499</v>
      </c>
      <c r="G46" s="127">
        <v>0</v>
      </c>
      <c r="H46" s="127">
        <v>106499</v>
      </c>
      <c r="I46" s="127">
        <f>SUM(F46,J46,K46,L46)</f>
        <v>0</v>
      </c>
      <c r="K46" s="127">
        <v>0</v>
      </c>
      <c r="L46" s="127">
        <v>0</v>
      </c>
      <c r="N46" s="127" t="s">
        <v>289</v>
      </c>
      <c r="O46" s="135" t="s">
        <v>290</v>
      </c>
      <c r="P46" s="135"/>
      <c r="Q46" s="133"/>
      <c r="T46" s="127">
        <v>12390</v>
      </c>
      <c r="U46" s="127">
        <v>0</v>
      </c>
      <c r="W46" s="127">
        <v>12390</v>
      </c>
      <c r="X46" s="127">
        <v>106499</v>
      </c>
      <c r="Z46" s="127">
        <v>118889</v>
      </c>
      <c r="AA46" s="125"/>
    </row>
    <row r="47" spans="2:27" s="127" customFormat="1" ht="12.75" thickBot="1">
      <c r="B47" s="127">
        <v>12274089</v>
      </c>
      <c r="D47" s="127">
        <v>6779572</v>
      </c>
      <c r="E47" s="127">
        <v>5494517</v>
      </c>
      <c r="F47" s="127">
        <v>0</v>
      </c>
      <c r="G47" s="127">
        <v>1870021</v>
      </c>
      <c r="H47" s="127">
        <v>1900467</v>
      </c>
      <c r="I47" s="127">
        <f>SUM(F47,J47,K47,L47)</f>
        <v>1724029</v>
      </c>
      <c r="J47" s="127">
        <v>0</v>
      </c>
      <c r="K47" s="127">
        <v>681151</v>
      </c>
      <c r="L47" s="127">
        <v>1042878</v>
      </c>
      <c r="N47" s="127" t="s">
        <v>291</v>
      </c>
      <c r="O47" s="127" t="s">
        <v>292</v>
      </c>
      <c r="P47" s="130">
        <f>SUM(Q47,R47,S47,V47)</f>
        <v>1154012</v>
      </c>
      <c r="Q47" s="130">
        <v>365558</v>
      </c>
      <c r="R47" s="130">
        <v>681250</v>
      </c>
      <c r="S47" s="127">
        <v>0</v>
      </c>
      <c r="T47" s="127">
        <v>1349027</v>
      </c>
      <c r="U47" s="127">
        <v>9414557</v>
      </c>
      <c r="V47" s="127">
        <v>107204</v>
      </c>
      <c r="W47" s="127">
        <v>11917596</v>
      </c>
      <c r="X47" s="127">
        <v>356493</v>
      </c>
      <c r="Z47" s="127">
        <v>12274089</v>
      </c>
      <c r="AA47" s="134"/>
    </row>
    <row r="48" spans="1:27" s="127" customFormat="1" ht="13.5" thickBot="1" thickTop="1">
      <c r="A48" s="130"/>
      <c r="B48" s="130">
        <v>188076349</v>
      </c>
      <c r="C48" s="127">
        <v>0</v>
      </c>
      <c r="E48" s="127">
        <v>188076349</v>
      </c>
      <c r="F48" s="127">
        <v>30565</v>
      </c>
      <c r="G48" s="127">
        <v>132446076</v>
      </c>
      <c r="H48" s="127">
        <v>38477801</v>
      </c>
      <c r="I48" s="130">
        <f>SUM(F48,J48,K48,L48)</f>
        <v>17152472</v>
      </c>
      <c r="J48" s="127">
        <v>0</v>
      </c>
      <c r="K48" s="127">
        <v>1677203</v>
      </c>
      <c r="L48" s="127">
        <v>15444704</v>
      </c>
      <c r="N48" s="127" t="s">
        <v>293</v>
      </c>
      <c r="O48" s="127" t="s">
        <v>294</v>
      </c>
      <c r="P48" s="127">
        <f>SUM(Q48,R48,S48,V48)</f>
        <v>17152472</v>
      </c>
      <c r="Q48" s="127">
        <v>15444704</v>
      </c>
      <c r="R48" s="127">
        <v>1677203</v>
      </c>
      <c r="S48" s="132">
        <v>0</v>
      </c>
      <c r="T48" s="132">
        <v>38477801</v>
      </c>
      <c r="U48" s="132">
        <v>132446076</v>
      </c>
      <c r="V48" s="132">
        <v>30565</v>
      </c>
      <c r="W48" s="132">
        <v>188076349</v>
      </c>
      <c r="X48" s="132"/>
      <c r="Y48" s="132"/>
      <c r="Z48" s="132">
        <v>188076349</v>
      </c>
      <c r="AA48" s="125" t="s">
        <v>295</v>
      </c>
    </row>
    <row r="49" spans="1:27" s="127" customFormat="1" ht="12.75" thickTop="1">
      <c r="A49" s="127" t="s">
        <v>296</v>
      </c>
      <c r="B49" s="127">
        <v>13829538</v>
      </c>
      <c r="C49" s="132">
        <v>0</v>
      </c>
      <c r="D49" s="132">
        <v>0</v>
      </c>
      <c r="E49" s="132">
        <v>13829538</v>
      </c>
      <c r="F49" s="132">
        <v>218276</v>
      </c>
      <c r="G49" s="132">
        <v>0</v>
      </c>
      <c r="H49" s="132">
        <v>13611262</v>
      </c>
      <c r="I49" s="127">
        <f>SUM(F49,J49,K49,L49)</f>
        <v>218276</v>
      </c>
      <c r="J49" s="132">
        <v>0</v>
      </c>
      <c r="K49" s="132">
        <v>0</v>
      </c>
      <c r="L49" s="132">
        <v>0</v>
      </c>
      <c r="M49" s="133"/>
      <c r="N49" s="133" t="s">
        <v>297</v>
      </c>
      <c r="O49" s="127" t="s">
        <v>298</v>
      </c>
      <c r="P49" s="127">
        <f>SUM(Q49,R49,S49,V49)</f>
        <v>0</v>
      </c>
      <c r="R49" s="127">
        <v>0</v>
      </c>
      <c r="S49" s="127">
        <v>0</v>
      </c>
      <c r="T49" s="127">
        <v>0</v>
      </c>
      <c r="U49" s="127">
        <v>13829538</v>
      </c>
      <c r="V49" s="127">
        <v>0</v>
      </c>
      <c r="W49" s="127">
        <v>13829538</v>
      </c>
      <c r="X49" s="127">
        <v>0</v>
      </c>
      <c r="Y49" s="127">
        <v>0</v>
      </c>
      <c r="Z49" s="127">
        <v>13829538</v>
      </c>
      <c r="AA49" s="125" t="s">
        <v>299</v>
      </c>
    </row>
    <row r="50" spans="1:27" s="127" customFormat="1" ht="12">
      <c r="A50" s="129" t="s">
        <v>299</v>
      </c>
      <c r="B50" s="127">
        <v>3086357</v>
      </c>
      <c r="E50" s="127">
        <v>3086357</v>
      </c>
      <c r="H50" s="127">
        <v>3086357</v>
      </c>
      <c r="N50" s="127" t="s">
        <v>300</v>
      </c>
      <c r="O50" s="127" t="s">
        <v>301</v>
      </c>
      <c r="U50" s="127">
        <v>3086357</v>
      </c>
      <c r="W50" s="127">
        <v>3086357</v>
      </c>
      <c r="Z50" s="127">
        <v>3086357</v>
      </c>
      <c r="AA50" s="125"/>
    </row>
    <row r="51" spans="1:27" s="127" customFormat="1" ht="12.75" thickBot="1">
      <c r="A51" s="129"/>
      <c r="B51" s="127">
        <v>10743181</v>
      </c>
      <c r="E51" s="127">
        <v>10743181</v>
      </c>
      <c r="F51" s="127">
        <v>218276</v>
      </c>
      <c r="H51" s="127">
        <v>10524905</v>
      </c>
      <c r="I51" s="127">
        <f aca="true" t="shared" si="2" ref="I51:I57">SUM(F51,J51,K51,L51)</f>
        <v>218276</v>
      </c>
      <c r="N51" s="127" t="s">
        <v>302</v>
      </c>
      <c r="O51" s="127" t="s">
        <v>303</v>
      </c>
      <c r="P51" s="130"/>
      <c r="Q51" s="130"/>
      <c r="R51" s="130"/>
      <c r="U51" s="127">
        <v>10743181</v>
      </c>
      <c r="W51" s="127">
        <v>10743181</v>
      </c>
      <c r="Z51" s="127">
        <v>10743181</v>
      </c>
      <c r="AA51" s="134"/>
    </row>
    <row r="52" spans="1:27" s="127" customFormat="1" ht="13.5" thickBot="1" thickTop="1">
      <c r="A52" s="130"/>
      <c r="B52" s="130">
        <v>188076349</v>
      </c>
      <c r="E52" s="127">
        <v>188076349</v>
      </c>
      <c r="F52" s="127">
        <v>-187711</v>
      </c>
      <c r="G52" s="127">
        <v>146275614</v>
      </c>
      <c r="H52" s="127">
        <v>24866539</v>
      </c>
      <c r="I52" s="130">
        <f t="shared" si="2"/>
        <v>16934196</v>
      </c>
      <c r="J52" s="127">
        <v>0</v>
      </c>
      <c r="K52" s="127">
        <v>1677203</v>
      </c>
      <c r="L52" s="127">
        <v>15444704</v>
      </c>
      <c r="N52" s="127" t="s">
        <v>304</v>
      </c>
      <c r="O52" s="127" t="s">
        <v>305</v>
      </c>
      <c r="P52" s="127">
        <f>SUM(Q52,R52,S52,V52)</f>
        <v>16934196</v>
      </c>
      <c r="Q52" s="127">
        <v>15444704</v>
      </c>
      <c r="R52" s="127">
        <v>1677203</v>
      </c>
      <c r="S52" s="132">
        <v>0</v>
      </c>
      <c r="T52" s="132">
        <v>24866539</v>
      </c>
      <c r="U52" s="132">
        <v>146275614</v>
      </c>
      <c r="V52" s="132">
        <v>-187711</v>
      </c>
      <c r="W52" s="132">
        <v>188076349</v>
      </c>
      <c r="X52" s="132"/>
      <c r="Y52" s="132"/>
      <c r="Z52" s="132">
        <v>188076349</v>
      </c>
      <c r="AA52" s="125" t="s">
        <v>306</v>
      </c>
    </row>
    <row r="53" spans="1:27" s="127" customFormat="1" ht="12.75" thickTop="1">
      <c r="A53" s="129" t="s">
        <v>307</v>
      </c>
      <c r="B53" s="127">
        <v>188076349</v>
      </c>
      <c r="C53" s="132">
        <v>0</v>
      </c>
      <c r="D53" s="132"/>
      <c r="E53" s="132">
        <v>188076349</v>
      </c>
      <c r="F53" s="132">
        <v>30565</v>
      </c>
      <c r="G53" s="132">
        <v>132446076</v>
      </c>
      <c r="H53" s="132">
        <v>38477801</v>
      </c>
      <c r="I53" s="127">
        <f t="shared" si="2"/>
        <v>17152472</v>
      </c>
      <c r="J53" s="132">
        <v>0</v>
      </c>
      <c r="K53" s="132">
        <v>1677203</v>
      </c>
      <c r="L53" s="132">
        <v>15444704</v>
      </c>
      <c r="M53" s="133"/>
      <c r="N53" s="133" t="s">
        <v>293</v>
      </c>
      <c r="O53" s="127" t="s">
        <v>294</v>
      </c>
      <c r="P53" s="127">
        <f>SUM(Q53,R53,S53,V53)</f>
        <v>17152472</v>
      </c>
      <c r="Q53" s="127">
        <v>15444704</v>
      </c>
      <c r="R53" s="127">
        <v>1677203</v>
      </c>
      <c r="S53" s="127">
        <v>0</v>
      </c>
      <c r="T53" s="127">
        <v>38477801</v>
      </c>
      <c r="U53" s="127">
        <v>132446076</v>
      </c>
      <c r="V53" s="127">
        <v>30565</v>
      </c>
      <c r="W53" s="127">
        <v>188076349</v>
      </c>
      <c r="Y53" s="127">
        <v>0</v>
      </c>
      <c r="Z53" s="127">
        <v>188076349</v>
      </c>
      <c r="AA53" s="125" t="s">
        <v>308</v>
      </c>
    </row>
    <row r="54" spans="1:27" s="127" customFormat="1" ht="12">
      <c r="A54" s="129" t="s">
        <v>308</v>
      </c>
      <c r="B54" s="127">
        <v>160839216</v>
      </c>
      <c r="E54" s="127">
        <v>160839216</v>
      </c>
      <c r="F54" s="127">
        <v>0</v>
      </c>
      <c r="G54" s="127">
        <v>136540237</v>
      </c>
      <c r="H54" s="127">
        <v>24298979</v>
      </c>
      <c r="I54" s="127">
        <f t="shared" si="2"/>
        <v>0</v>
      </c>
      <c r="N54" s="127" t="s">
        <v>309</v>
      </c>
      <c r="O54" s="127" t="s">
        <v>310</v>
      </c>
      <c r="Y54" s="127">
        <v>160839216</v>
      </c>
      <c r="Z54" s="127">
        <v>160839216</v>
      </c>
      <c r="AA54" s="125"/>
    </row>
    <row r="55" spans="2:27" s="127" customFormat="1" ht="12">
      <c r="B55" s="127">
        <v>160839216</v>
      </c>
      <c r="E55" s="127">
        <v>160839216</v>
      </c>
      <c r="F55" s="127">
        <v>218276</v>
      </c>
      <c r="G55" s="127">
        <v>122710699</v>
      </c>
      <c r="H55" s="127">
        <v>37910241</v>
      </c>
      <c r="I55" s="127">
        <f t="shared" si="2"/>
        <v>218276</v>
      </c>
      <c r="N55" s="127" t="s">
        <v>311</v>
      </c>
      <c r="O55" s="127" t="s">
        <v>312</v>
      </c>
      <c r="Y55" s="127">
        <v>160839216</v>
      </c>
      <c r="Z55" s="127">
        <v>160839216</v>
      </c>
      <c r="AA55" s="125"/>
    </row>
    <row r="56" spans="2:27" s="127" customFormat="1" ht="12">
      <c r="B56" s="127">
        <v>-359490</v>
      </c>
      <c r="E56" s="127">
        <v>-359490</v>
      </c>
      <c r="I56" s="127">
        <f t="shared" si="2"/>
        <v>-359490</v>
      </c>
      <c r="K56" s="127">
        <v>-359490</v>
      </c>
      <c r="N56" s="127" t="s">
        <v>313</v>
      </c>
      <c r="O56" s="127" t="s">
        <v>314</v>
      </c>
      <c r="U56" s="127">
        <v>-359490</v>
      </c>
      <c r="W56" s="127">
        <v>-359490</v>
      </c>
      <c r="Z56" s="127">
        <v>-359490</v>
      </c>
      <c r="AA56" s="125"/>
    </row>
    <row r="57" spans="2:27" s="127" customFormat="1" ht="12">
      <c r="B57" s="127">
        <v>27237133</v>
      </c>
      <c r="D57" s="127">
        <v>0</v>
      </c>
      <c r="E57" s="127">
        <v>27237133</v>
      </c>
      <c r="F57" s="127">
        <v>-187711</v>
      </c>
      <c r="G57" s="127">
        <v>9375887</v>
      </c>
      <c r="H57" s="127">
        <v>567560</v>
      </c>
      <c r="I57" s="127">
        <f t="shared" si="2"/>
        <v>17293686</v>
      </c>
      <c r="J57" s="127">
        <v>0</v>
      </c>
      <c r="K57" s="127">
        <v>2036693</v>
      </c>
      <c r="L57" s="127">
        <v>15444704</v>
      </c>
      <c r="N57" s="127" t="s">
        <v>315</v>
      </c>
      <c r="O57" s="127" t="s">
        <v>316</v>
      </c>
      <c r="AA57" s="125"/>
    </row>
    <row r="58" spans="2:27" s="127" customFormat="1" ht="12.75" thickBot="1">
      <c r="B58" s="127">
        <v>-5367774</v>
      </c>
      <c r="D58" s="127">
        <v>-5367774</v>
      </c>
      <c r="N58" s="127" t="s">
        <v>317</v>
      </c>
      <c r="O58" s="127" t="s">
        <v>318</v>
      </c>
      <c r="P58" s="130"/>
      <c r="Q58" s="130"/>
      <c r="R58" s="130"/>
      <c r="AA58" s="134"/>
    </row>
    <row r="59" spans="1:27" s="127" customFormat="1" ht="12.75" thickTop="1">
      <c r="A59" s="132" t="s">
        <v>319</v>
      </c>
      <c r="B59" s="132"/>
      <c r="C59" s="132"/>
      <c r="D59" s="132"/>
      <c r="E59" s="132"/>
      <c r="F59" s="132"/>
      <c r="G59" s="132"/>
      <c r="H59" s="132"/>
      <c r="I59" s="132"/>
      <c r="J59" s="132"/>
      <c r="K59" s="132"/>
      <c r="L59" s="132"/>
      <c r="M59" s="133"/>
      <c r="N59" s="133" t="s">
        <v>315</v>
      </c>
      <c r="O59" s="127" t="s">
        <v>316</v>
      </c>
      <c r="P59" s="127">
        <f>SUM(Q59,R59,S59,V59)</f>
        <v>17293686</v>
      </c>
      <c r="Q59" s="127">
        <v>15444704</v>
      </c>
      <c r="R59" s="127">
        <v>2036693</v>
      </c>
      <c r="S59" s="132">
        <v>0</v>
      </c>
      <c r="T59" s="132">
        <v>567560</v>
      </c>
      <c r="U59" s="132">
        <v>9375887</v>
      </c>
      <c r="V59" s="132">
        <v>-187711</v>
      </c>
      <c r="W59" s="132">
        <v>27237133</v>
      </c>
      <c r="X59" s="132"/>
      <c r="Y59" s="132"/>
      <c r="Z59" s="132">
        <v>27237133</v>
      </c>
      <c r="AA59" s="125" t="s">
        <v>319</v>
      </c>
    </row>
    <row r="60" spans="5:27" s="127" customFormat="1" ht="12">
      <c r="E60" s="127">
        <v>0</v>
      </c>
      <c r="I60" s="127">
        <f>SUM(F60,J60,K60,L60)</f>
        <v>0</v>
      </c>
      <c r="N60" s="127" t="s">
        <v>317</v>
      </c>
      <c r="O60" s="127" t="s">
        <v>318</v>
      </c>
      <c r="X60" s="127">
        <v>1232203</v>
      </c>
      <c r="Z60" s="127">
        <v>-5367774</v>
      </c>
      <c r="AA60" s="125"/>
    </row>
    <row r="61" spans="2:27" s="127" customFormat="1" ht="12">
      <c r="B61" s="127">
        <v>26592511</v>
      </c>
      <c r="E61" s="127">
        <v>26592511</v>
      </c>
      <c r="F61" s="127">
        <v>43480</v>
      </c>
      <c r="G61" s="127">
        <v>2855917</v>
      </c>
      <c r="H61" s="127">
        <v>7062564</v>
      </c>
      <c r="I61" s="127">
        <f>SUM(F61,J61,K61,L61)</f>
        <v>16674030</v>
      </c>
      <c r="J61" s="127">
        <v>0</v>
      </c>
      <c r="K61" s="127">
        <v>815089</v>
      </c>
      <c r="L61" s="127">
        <v>15815461</v>
      </c>
      <c r="N61" s="127" t="s">
        <v>320</v>
      </c>
      <c r="O61" s="127" t="s">
        <v>321</v>
      </c>
      <c r="Y61" s="127">
        <v>26592511</v>
      </c>
      <c r="Z61" s="127">
        <v>26592511</v>
      </c>
      <c r="AA61" s="125"/>
    </row>
    <row r="62" spans="2:27" s="127" customFormat="1" ht="12">
      <c r="B62" s="127">
        <v>1671064</v>
      </c>
      <c r="E62" s="127">
        <v>1671064</v>
      </c>
      <c r="F62" s="127">
        <v>-1695</v>
      </c>
      <c r="G62" s="127">
        <v>-822760</v>
      </c>
      <c r="H62" s="127">
        <v>41844</v>
      </c>
      <c r="I62" s="127">
        <f>SUM(F62,J62,K62,L62)</f>
        <v>2451980</v>
      </c>
      <c r="J62" s="127">
        <v>0</v>
      </c>
      <c r="K62" s="127">
        <v>69920</v>
      </c>
      <c r="L62" s="127">
        <v>2383755</v>
      </c>
      <c r="N62" s="127" t="s">
        <v>322</v>
      </c>
      <c r="O62" s="127" t="s">
        <v>323</v>
      </c>
      <c r="Y62" s="127">
        <v>1671064</v>
      </c>
      <c r="Z62" s="127">
        <v>1671064</v>
      </c>
      <c r="AA62" s="125"/>
    </row>
    <row r="63" spans="2:27" s="127" customFormat="1" ht="12">
      <c r="B63" s="127">
        <v>205761</v>
      </c>
      <c r="E63" s="127">
        <v>205761</v>
      </c>
      <c r="F63" s="127">
        <v>0</v>
      </c>
      <c r="G63" s="127">
        <v>147106</v>
      </c>
      <c r="H63" s="127">
        <v>0</v>
      </c>
      <c r="I63" s="127">
        <f>SUM(F63,J63,K63,L63)</f>
        <v>58655</v>
      </c>
      <c r="J63" s="127">
        <v>0</v>
      </c>
      <c r="K63" s="127">
        <v>21199</v>
      </c>
      <c r="L63" s="127">
        <v>37456</v>
      </c>
      <c r="N63" s="127" t="s">
        <v>324</v>
      </c>
      <c r="O63" s="127" t="s">
        <v>325</v>
      </c>
      <c r="Y63" s="127">
        <v>205761</v>
      </c>
      <c r="Z63" s="127">
        <v>205761</v>
      </c>
      <c r="AA63" s="125"/>
    </row>
    <row r="64" spans="2:27" s="127" customFormat="1" ht="12">
      <c r="B64" s="127">
        <v>0</v>
      </c>
      <c r="E64" s="127">
        <v>0</v>
      </c>
      <c r="G64" s="127">
        <v>138499</v>
      </c>
      <c r="H64" s="127">
        <v>36476</v>
      </c>
      <c r="I64" s="127">
        <f>SUM(F64,J64,K64,L64)</f>
        <v>-174975</v>
      </c>
      <c r="J64" s="127">
        <v>0</v>
      </c>
      <c r="K64" s="127">
        <v>-80589</v>
      </c>
      <c r="L64" s="127">
        <v>-94386</v>
      </c>
      <c r="N64" s="127" t="s">
        <v>326</v>
      </c>
      <c r="O64" s="127" t="s">
        <v>327</v>
      </c>
      <c r="Y64" s="127">
        <v>0</v>
      </c>
      <c r="Z64" s="127">
        <v>0</v>
      </c>
      <c r="AA64" s="125"/>
    </row>
    <row r="65" spans="14:27" s="127" customFormat="1" ht="12">
      <c r="N65" s="127" t="s">
        <v>328</v>
      </c>
      <c r="O65" s="127" t="s">
        <v>329</v>
      </c>
      <c r="P65" s="127">
        <f>SUM(Q65,R65,S65,V65)</f>
        <v>305812</v>
      </c>
      <c r="Q65" s="127">
        <v>305812</v>
      </c>
      <c r="R65" s="127">
        <v>0</v>
      </c>
      <c r="S65" s="127">
        <v>0</v>
      </c>
      <c r="T65" s="127">
        <v>0</v>
      </c>
      <c r="U65" s="127">
        <v>74488</v>
      </c>
      <c r="V65" s="127">
        <v>0</v>
      </c>
      <c r="W65" s="127">
        <v>380300</v>
      </c>
      <c r="Z65" s="127">
        <v>380300</v>
      </c>
      <c r="AA65" s="125"/>
    </row>
    <row r="66" spans="14:27" s="127" customFormat="1" ht="12">
      <c r="N66" s="127" t="s">
        <v>328</v>
      </c>
      <c r="O66" s="127" t="s">
        <v>330</v>
      </c>
      <c r="P66" s="127">
        <f>SUM(Q66,R66,S66,V66)</f>
        <v>0</v>
      </c>
      <c r="Q66" s="127">
        <v>0</v>
      </c>
      <c r="R66" s="127">
        <v>0</v>
      </c>
      <c r="S66" s="127">
        <v>0</v>
      </c>
      <c r="T66" s="127">
        <v>-380300</v>
      </c>
      <c r="U66" s="127">
        <v>0</v>
      </c>
      <c r="V66" s="127">
        <v>0</v>
      </c>
      <c r="W66" s="127">
        <v>-380300</v>
      </c>
      <c r="Z66" s="127">
        <v>-380300</v>
      </c>
      <c r="AA66" s="125"/>
    </row>
    <row r="67" spans="14:27" s="127" customFormat="1" ht="12">
      <c r="N67" s="127" t="s">
        <v>331</v>
      </c>
      <c r="O67" s="127" t="s">
        <v>332</v>
      </c>
      <c r="P67" s="127">
        <f>SUM(Q67,R67,S67,V67)</f>
        <v>17599498</v>
      </c>
      <c r="Q67" s="127">
        <v>15750516</v>
      </c>
      <c r="R67" s="127">
        <v>2036693</v>
      </c>
      <c r="S67" s="127">
        <v>0</v>
      </c>
      <c r="T67" s="127">
        <v>187260</v>
      </c>
      <c r="U67" s="127">
        <v>9450375</v>
      </c>
      <c r="V67" s="127">
        <v>-187711</v>
      </c>
      <c r="W67" s="127">
        <v>27237133</v>
      </c>
      <c r="X67" s="127">
        <v>1232203</v>
      </c>
      <c r="Y67" s="127">
        <v>0</v>
      </c>
      <c r="Z67" s="127">
        <v>21869359</v>
      </c>
      <c r="AA67" s="125"/>
    </row>
    <row r="68" spans="1:27" s="127" customFormat="1" ht="12.75" thickBot="1">
      <c r="A68" s="130"/>
      <c r="B68" s="130">
        <v>0</v>
      </c>
      <c r="C68" s="130">
        <v>0</v>
      </c>
      <c r="D68" s="130">
        <v>1232203</v>
      </c>
      <c r="E68" s="130">
        <v>-1232203</v>
      </c>
      <c r="F68" s="130">
        <v>-229496</v>
      </c>
      <c r="G68" s="130">
        <v>7131613</v>
      </c>
      <c r="H68" s="130">
        <v>-6953624</v>
      </c>
      <c r="I68" s="130">
        <f>SUM(F68,J68,K68,L68)</f>
        <v>-1410192</v>
      </c>
      <c r="J68" s="130">
        <v>0</v>
      </c>
      <c r="K68" s="130">
        <v>1211074</v>
      </c>
      <c r="L68" s="130">
        <v>-2391770</v>
      </c>
      <c r="M68" s="133"/>
      <c r="N68" s="130" t="s">
        <v>333</v>
      </c>
      <c r="O68" s="130" t="s">
        <v>334</v>
      </c>
      <c r="P68" s="130">
        <f>SUM(Q68,R68,S68,V68)</f>
        <v>-1410192</v>
      </c>
      <c r="Q68" s="130">
        <v>-2391770</v>
      </c>
      <c r="R68" s="130">
        <v>1211074</v>
      </c>
      <c r="S68" s="130">
        <v>0</v>
      </c>
      <c r="T68" s="130">
        <v>-6953624</v>
      </c>
      <c r="U68" s="130">
        <v>7131613</v>
      </c>
      <c r="V68" s="130">
        <v>-229496</v>
      </c>
      <c r="W68" s="130">
        <v>-1232203</v>
      </c>
      <c r="X68" s="130">
        <v>1232203</v>
      </c>
      <c r="Y68" s="130"/>
      <c r="Z68" s="130">
        <v>-6599977</v>
      </c>
      <c r="AA68" s="134"/>
    </row>
    <row r="69" s="127" customFormat="1" ht="12.75" thickTop="1">
      <c r="A69" s="136" t="s">
        <v>335</v>
      </c>
    </row>
    <row r="70" s="127" customFormat="1" ht="12">
      <c r="A70" s="136" t="s">
        <v>336</v>
      </c>
    </row>
    <row r="90" spans="14:16" ht="12.75">
      <c r="N90" s="138"/>
      <c r="O90" s="139"/>
      <c r="P90" s="139"/>
    </row>
    <row r="91" spans="14:16" ht="12.75">
      <c r="N91" s="120"/>
      <c r="O91" s="120"/>
      <c r="P91" s="120"/>
    </row>
    <row r="92" spans="14:16" ht="12.75">
      <c r="N92" s="140"/>
      <c r="O92" s="140"/>
      <c r="P92" s="140"/>
    </row>
    <row r="93" spans="14:16" ht="12.75">
      <c r="N93" s="140"/>
      <c r="O93" s="140"/>
      <c r="P93" s="140"/>
    </row>
    <row r="94" spans="14:16" ht="12.75">
      <c r="N94" s="140"/>
      <c r="O94" s="140"/>
      <c r="P94" s="140"/>
    </row>
    <row r="100" spans="15:16" ht="12.75">
      <c r="O100" s="141"/>
      <c r="P100" s="141"/>
    </row>
    <row r="101" spans="15:16" ht="12.75">
      <c r="O101" s="141"/>
      <c r="P101" s="141"/>
    </row>
    <row r="102" spans="15:16" ht="12.75">
      <c r="O102" s="141"/>
      <c r="P102" s="141"/>
    </row>
    <row r="110" ht="12.75">
      <c r="N110" s="120"/>
    </row>
    <row r="111" ht="12.75">
      <c r="N111" s="120"/>
    </row>
    <row r="112" spans="14:16" ht="12.75">
      <c r="N112" s="138"/>
      <c r="O112" s="139"/>
      <c r="P112" s="139"/>
    </row>
    <row r="113" spans="14:16" ht="12.75">
      <c r="N113" s="120"/>
      <c r="O113" s="120"/>
      <c r="P113" s="120"/>
    </row>
    <row r="114" spans="14:16" ht="12.75">
      <c r="N114" s="142"/>
      <c r="O114" s="140"/>
      <c r="P114" s="140"/>
    </row>
    <row r="115" spans="14:16" ht="12.75">
      <c r="N115" s="142"/>
      <c r="O115" s="140"/>
      <c r="P115" s="140"/>
    </row>
    <row r="116" spans="14:16" ht="12.75">
      <c r="N116" s="142"/>
      <c r="O116" s="140"/>
      <c r="P116" s="140"/>
    </row>
    <row r="117" ht="12.75">
      <c r="N117" s="120"/>
    </row>
    <row r="118" ht="12.75">
      <c r="N118" s="120"/>
    </row>
    <row r="120" spans="15:16" ht="12.75">
      <c r="O120" s="141"/>
      <c r="P120" s="141"/>
    </row>
    <row r="121" spans="15:16" ht="12.75">
      <c r="O121" s="141"/>
      <c r="P121" s="141"/>
    </row>
    <row r="122" spans="15:16" ht="12.75">
      <c r="O122" s="141"/>
      <c r="P122" s="141"/>
    </row>
    <row r="123" spans="15:16" ht="12.75">
      <c r="O123" s="141"/>
      <c r="P123" s="141"/>
    </row>
  </sheetData>
  <mergeCells count="24">
    <mergeCell ref="W6:W7"/>
    <mergeCell ref="X6:X7"/>
    <mergeCell ref="S6:S7"/>
    <mergeCell ref="T6:T7"/>
    <mergeCell ref="U6:U7"/>
    <mergeCell ref="V6:V7"/>
    <mergeCell ref="K6:K7"/>
    <mergeCell ref="L6:L7"/>
    <mergeCell ref="Q6:Q7"/>
    <mergeCell ref="R6:R7"/>
    <mergeCell ref="F6:F7"/>
    <mergeCell ref="G6:G7"/>
    <mergeCell ref="H6:H7"/>
    <mergeCell ref="J6:J7"/>
    <mergeCell ref="A4:L4"/>
    <mergeCell ref="N4:AA4"/>
    <mergeCell ref="A5:A7"/>
    <mergeCell ref="B5:B7"/>
    <mergeCell ref="C5:C7"/>
    <mergeCell ref="Y5:Y7"/>
    <mergeCell ref="Z5:Z7"/>
    <mergeCell ref="AA5:AA7"/>
    <mergeCell ref="D6:D7"/>
    <mergeCell ref="E6:E7"/>
  </mergeCells>
  <hyperlinks>
    <hyperlink ref="AA1" location="Índice!B6" display="Volver al índice"/>
    <hyperlink ref="AA2" location="Ejercicios!B25" display="Volver al ejercicio 14.3"/>
  </hyperlinks>
  <printOptions horizontalCentered="1" verticalCentered="1"/>
  <pageMargins left="0.75" right="0.75" top="1" bottom="1" header="0.5" footer="0.5"/>
  <pageSetup horizontalDpi="600" verticalDpi="600" orientation="landscape" scale="44" r:id="rId1"/>
  <headerFooter alignWithMargins="0">
    <oddFooter>&amp;R&amp;A</oddFooter>
  </headerFooter>
  <rowBreaks count="1" manualBreakCount="1">
    <brk id="58" max="26" man="1"/>
  </rowBreaks>
</worksheet>
</file>

<file path=xl/worksheets/sheet19.xml><?xml version="1.0" encoding="utf-8"?>
<worksheet xmlns="http://schemas.openxmlformats.org/spreadsheetml/2006/main" xmlns:r="http://schemas.openxmlformats.org/officeDocument/2006/relationships">
  <dimension ref="A1:Q185"/>
  <sheetViews>
    <sheetView showGridLines="0" view="pageBreakPreview" zoomScale="80" zoomScaleSheetLayoutView="80" workbookViewId="0" topLeftCell="A1">
      <selection activeCell="A1" sqref="A1"/>
    </sheetView>
  </sheetViews>
  <sheetFormatPr defaultColWidth="9.140625" defaultRowHeight="12.75"/>
  <cols>
    <col min="1" max="1" width="16.140625" style="80" customWidth="1"/>
    <col min="2" max="2" width="14.28125" style="80" customWidth="1"/>
    <col min="3" max="3" width="19.8515625" style="80" customWidth="1"/>
    <col min="4" max="4" width="14.28125" style="80" customWidth="1"/>
    <col min="5" max="5" width="14.7109375" style="80" customWidth="1"/>
    <col min="6" max="6" width="13.7109375" style="80" customWidth="1"/>
    <col min="7" max="7" width="14.7109375" style="84" customWidth="1"/>
    <col min="8" max="8" width="69.57421875" style="80" customWidth="1"/>
    <col min="9" max="9" width="16.28125" style="80" customWidth="1"/>
    <col min="10" max="10" width="14.00390625" style="80" customWidth="1"/>
    <col min="11" max="11" width="18.140625" style="80" customWidth="1"/>
    <col min="12" max="12" width="12.140625" style="80" customWidth="1"/>
    <col min="13" max="13" width="11.7109375" style="80" customWidth="1"/>
    <col min="14" max="14" width="20.57421875" style="80" customWidth="1"/>
    <col min="15" max="16384" width="11.421875" style="80" customWidth="1"/>
  </cols>
  <sheetData>
    <row r="1" spans="1:13" ht="12.75" customHeight="1">
      <c r="A1" s="118" t="s">
        <v>531</v>
      </c>
      <c r="B1" s="143"/>
      <c r="C1" s="143"/>
      <c r="D1" s="143"/>
      <c r="E1" s="143"/>
      <c r="F1" s="143"/>
      <c r="G1" s="143"/>
      <c r="H1" s="143"/>
      <c r="I1" s="143"/>
      <c r="J1" s="143"/>
      <c r="K1" s="143"/>
      <c r="L1" s="143"/>
      <c r="M1" s="143"/>
    </row>
    <row r="2" spans="1:13" ht="12.75" customHeight="1">
      <c r="A2" s="143" t="s">
        <v>93</v>
      </c>
      <c r="B2" s="143"/>
      <c r="C2" s="143"/>
      <c r="D2" s="143"/>
      <c r="E2" s="143"/>
      <c r="F2" s="143"/>
      <c r="G2" s="143"/>
      <c r="H2" s="143"/>
      <c r="I2" s="143"/>
      <c r="J2" s="143"/>
      <c r="K2" s="143"/>
      <c r="L2" s="143"/>
      <c r="M2" s="143"/>
    </row>
    <row r="3" spans="1:14" ht="12.75" customHeight="1">
      <c r="A3" s="81"/>
      <c r="B3" s="82"/>
      <c r="C3" s="82"/>
      <c r="D3" s="82"/>
      <c r="E3" s="82"/>
      <c r="F3" s="82"/>
      <c r="G3" s="81"/>
      <c r="H3" s="83"/>
      <c r="I3" s="82"/>
      <c r="J3" s="82"/>
      <c r="K3" s="82"/>
      <c r="L3" s="82"/>
      <c r="M3" s="82"/>
      <c r="N3" s="82"/>
    </row>
    <row r="4" spans="1:14" ht="12.75" customHeight="1">
      <c r="A4" s="252" t="s">
        <v>30</v>
      </c>
      <c r="B4" s="253"/>
      <c r="N4" s="84" t="s">
        <v>94</v>
      </c>
    </row>
    <row r="5" spans="1:2" ht="12.75" customHeight="1" thickBot="1">
      <c r="A5" s="439" t="s">
        <v>338</v>
      </c>
      <c r="B5" s="439"/>
    </row>
    <row r="6" spans="1:14" ht="12.75" customHeight="1">
      <c r="A6" s="239"/>
      <c r="B6" s="239"/>
      <c r="C6" s="239"/>
      <c r="D6" s="239"/>
      <c r="E6" s="239"/>
      <c r="F6" s="239"/>
      <c r="G6" s="240"/>
      <c r="H6" s="239"/>
      <c r="I6" s="239"/>
      <c r="J6" s="239"/>
      <c r="K6" s="239"/>
      <c r="L6" s="239"/>
      <c r="M6" s="239"/>
      <c r="N6" s="239"/>
    </row>
    <row r="7" spans="1:14" ht="12.75" customHeight="1" thickBot="1">
      <c r="A7" s="241" t="s">
        <v>95</v>
      </c>
      <c r="B7" s="242"/>
      <c r="C7" s="242"/>
      <c r="D7" s="242"/>
      <c r="E7" s="242"/>
      <c r="F7" s="242"/>
      <c r="G7" s="243"/>
      <c r="H7" s="244"/>
      <c r="I7" s="241" t="s">
        <v>96</v>
      </c>
      <c r="J7" s="242"/>
      <c r="K7" s="242"/>
      <c r="L7" s="242"/>
      <c r="M7" s="242"/>
      <c r="N7" s="242"/>
    </row>
    <row r="8" spans="1:14" s="85" customFormat="1" ht="12.75" customHeight="1" hidden="1">
      <c r="A8" s="245" t="s">
        <v>97</v>
      </c>
      <c r="B8" s="245" t="s">
        <v>98</v>
      </c>
      <c r="C8" s="245" t="s">
        <v>99</v>
      </c>
      <c r="D8" s="245" t="s">
        <v>100</v>
      </c>
      <c r="E8" s="245" t="s">
        <v>101</v>
      </c>
      <c r="F8" s="245"/>
      <c r="G8" s="246"/>
      <c r="H8" s="245"/>
      <c r="I8" s="245" t="s">
        <v>102</v>
      </c>
      <c r="J8" s="245" t="s">
        <v>103</v>
      </c>
      <c r="K8" s="245" t="s">
        <v>104</v>
      </c>
      <c r="L8" s="245" t="s">
        <v>105</v>
      </c>
      <c r="M8" s="245" t="s">
        <v>106</v>
      </c>
      <c r="N8" s="245"/>
    </row>
    <row r="9" spans="1:14" s="86" customFormat="1" ht="25.5" customHeight="1">
      <c r="A9" s="247" t="s">
        <v>107</v>
      </c>
      <c r="B9" s="247" t="s">
        <v>108</v>
      </c>
      <c r="C9" s="247" t="s">
        <v>109</v>
      </c>
      <c r="D9" s="247" t="s">
        <v>110</v>
      </c>
      <c r="E9" s="247" t="s">
        <v>111</v>
      </c>
      <c r="F9" s="247" t="s">
        <v>112</v>
      </c>
      <c r="G9" s="248" t="s">
        <v>113</v>
      </c>
      <c r="H9" s="248"/>
      <c r="I9" s="247" t="s">
        <v>107</v>
      </c>
      <c r="J9" s="247" t="s">
        <v>108</v>
      </c>
      <c r="K9" s="247" t="s">
        <v>109</v>
      </c>
      <c r="L9" s="247" t="s">
        <v>110</v>
      </c>
      <c r="M9" s="247" t="s">
        <v>111</v>
      </c>
      <c r="N9" s="247" t="s">
        <v>112</v>
      </c>
    </row>
    <row r="10" spans="1:14" s="87" customFormat="1" ht="12.75" customHeight="1" thickBot="1">
      <c r="A10" s="249"/>
      <c r="B10" s="250"/>
      <c r="C10" s="250"/>
      <c r="D10" s="249"/>
      <c r="E10" s="249"/>
      <c r="F10" s="249"/>
      <c r="G10" s="251"/>
      <c r="H10" s="249"/>
      <c r="I10" s="249"/>
      <c r="J10" s="249"/>
      <c r="K10" s="249"/>
      <c r="L10" s="249"/>
      <c r="M10" s="249"/>
      <c r="N10" s="249"/>
    </row>
    <row r="11" spans="1:14" ht="12.75" customHeight="1">
      <c r="A11" s="88"/>
      <c r="B11" s="88"/>
      <c r="C11" s="88"/>
      <c r="D11" s="88"/>
      <c r="E11" s="88"/>
      <c r="F11" s="88"/>
      <c r="H11" s="89"/>
      <c r="I11" s="88"/>
      <c r="J11" s="88"/>
      <c r="K11" s="88"/>
      <c r="L11" s="88"/>
      <c r="M11" s="88"/>
      <c r="N11" s="88"/>
    </row>
    <row r="12" spans="1:16" s="95" customFormat="1" ht="12.75" customHeight="1">
      <c r="A12" s="90">
        <v>-23542.53050072</v>
      </c>
      <c r="B12" s="90">
        <v>0</v>
      </c>
      <c r="C12" s="90">
        <v>0</v>
      </c>
      <c r="D12" s="90">
        <v>0</v>
      </c>
      <c r="E12" s="90">
        <v>0</v>
      </c>
      <c r="F12" s="90">
        <v>-23542.53050072</v>
      </c>
      <c r="G12" s="91" t="s">
        <v>114</v>
      </c>
      <c r="H12" s="92" t="s">
        <v>115</v>
      </c>
      <c r="I12" s="93">
        <v>0</v>
      </c>
      <c r="J12" s="93">
        <v>0</v>
      </c>
      <c r="K12" s="93">
        <v>0</v>
      </c>
      <c r="L12" s="93">
        <v>0</v>
      </c>
      <c r="M12" s="93">
        <v>-23542.53050072</v>
      </c>
      <c r="N12" s="93">
        <v>-23542.53050072</v>
      </c>
      <c r="O12" s="94"/>
      <c r="P12" s="94"/>
    </row>
    <row r="13" spans="1:16" ht="12.75" customHeight="1">
      <c r="A13" s="88"/>
      <c r="B13" s="88"/>
      <c r="C13" s="88"/>
      <c r="D13" s="88"/>
      <c r="E13" s="88"/>
      <c r="F13" s="90"/>
      <c r="G13" s="96"/>
      <c r="H13" s="97"/>
      <c r="I13" s="98"/>
      <c r="J13" s="98"/>
      <c r="K13" s="98"/>
      <c r="L13" s="98"/>
      <c r="M13" s="98"/>
      <c r="N13" s="93"/>
      <c r="O13" s="99"/>
      <c r="P13" s="99"/>
    </row>
    <row r="14" spans="1:16" ht="12.75" customHeight="1">
      <c r="A14" s="88">
        <v>-14588.11667457</v>
      </c>
      <c r="B14" s="88">
        <v>1009709.746</v>
      </c>
      <c r="C14" s="88">
        <v>441537.52470237</v>
      </c>
      <c r="D14" s="88">
        <v>480538.5799722</v>
      </c>
      <c r="E14" s="88">
        <v>0</v>
      </c>
      <c r="F14" s="88">
        <v>1917197.7340000002</v>
      </c>
      <c r="G14" s="91" t="s">
        <v>116</v>
      </c>
      <c r="H14" s="97" t="s">
        <v>117</v>
      </c>
      <c r="I14" s="98">
        <v>1917197.734</v>
      </c>
      <c r="J14" s="98">
        <v>0</v>
      </c>
      <c r="K14" s="98">
        <v>0</v>
      </c>
      <c r="L14" s="98">
        <v>0</v>
      </c>
      <c r="M14" s="98">
        <v>0</v>
      </c>
      <c r="N14" s="98">
        <v>1917197.734</v>
      </c>
      <c r="O14" s="99"/>
      <c r="P14" s="99"/>
    </row>
    <row r="15" spans="1:16" ht="12.75" customHeight="1">
      <c r="A15" s="88">
        <v>93257.53611637</v>
      </c>
      <c r="B15" s="88">
        <v>-9158.85946125</v>
      </c>
      <c r="C15" s="88">
        <v>-311759.50242808</v>
      </c>
      <c r="D15" s="88">
        <v>0</v>
      </c>
      <c r="E15" s="88">
        <v>-6939.12714041</v>
      </c>
      <c r="F15" s="88">
        <v>-234599.95291337004</v>
      </c>
      <c r="G15" s="91" t="s">
        <v>118</v>
      </c>
      <c r="H15" s="97" t="s">
        <v>119</v>
      </c>
      <c r="I15" s="98">
        <v>841.71316314</v>
      </c>
      <c r="J15" s="98">
        <v>0</v>
      </c>
      <c r="K15" s="98">
        <v>0</v>
      </c>
      <c r="L15" s="98">
        <v>0</v>
      </c>
      <c r="M15" s="98">
        <v>-235441.66607651</v>
      </c>
      <c r="N15" s="98">
        <v>-234599.95291337</v>
      </c>
      <c r="O15" s="99"/>
      <c r="P15" s="99"/>
    </row>
    <row r="16" spans="1:17" s="95" customFormat="1" ht="12.75" customHeight="1">
      <c r="A16" s="90">
        <v>78669.4194418</v>
      </c>
      <c r="B16" s="90">
        <v>1000550.88653875</v>
      </c>
      <c r="C16" s="90">
        <v>129778.02227428998</v>
      </c>
      <c r="D16" s="90">
        <v>480538.5799722</v>
      </c>
      <c r="E16" s="90">
        <v>-6939.12714041</v>
      </c>
      <c r="F16" s="90">
        <v>1682597.78108663</v>
      </c>
      <c r="G16" s="91"/>
      <c r="H16" s="100" t="s">
        <v>120</v>
      </c>
      <c r="I16" s="93">
        <v>1918039.44716314</v>
      </c>
      <c r="J16" s="93">
        <v>0</v>
      </c>
      <c r="K16" s="93">
        <v>0</v>
      </c>
      <c r="L16" s="93">
        <v>0</v>
      </c>
      <c r="M16" s="93">
        <v>-235441.66607651</v>
      </c>
      <c r="N16" s="93">
        <v>1682597.78108663</v>
      </c>
      <c r="O16" s="93"/>
      <c r="P16" s="93"/>
      <c r="Q16" s="90">
        <v>0</v>
      </c>
    </row>
    <row r="17" spans="1:16" s="95" customFormat="1" ht="12.75" customHeight="1">
      <c r="A17" s="90"/>
      <c r="B17" s="90"/>
      <c r="C17" s="90"/>
      <c r="D17" s="90"/>
      <c r="E17" s="90"/>
      <c r="F17" s="90"/>
      <c r="G17" s="91"/>
      <c r="H17" s="100"/>
      <c r="I17" s="93"/>
      <c r="J17" s="93"/>
      <c r="K17" s="93"/>
      <c r="L17" s="93"/>
      <c r="M17" s="93"/>
      <c r="N17" s="93"/>
      <c r="O17" s="94"/>
      <c r="P17" s="94"/>
    </row>
    <row r="18" spans="1:16" ht="12.75" customHeight="1">
      <c r="A18" s="88">
        <v>-761884.362</v>
      </c>
      <c r="B18" s="88">
        <v>323603.547</v>
      </c>
      <c r="C18" s="88">
        <v>1389081.9322</v>
      </c>
      <c r="D18" s="88">
        <v>1378205.6178</v>
      </c>
      <c r="E18" s="88">
        <v>0</v>
      </c>
      <c r="F18" s="88">
        <v>2329006.735</v>
      </c>
      <c r="G18" s="91" t="s">
        <v>121</v>
      </c>
      <c r="H18" s="97" t="s">
        <v>122</v>
      </c>
      <c r="I18" s="98">
        <v>2329006.735</v>
      </c>
      <c r="J18" s="98">
        <v>0</v>
      </c>
      <c r="K18" s="98">
        <v>0</v>
      </c>
      <c r="L18" s="98">
        <v>0</v>
      </c>
      <c r="M18" s="98">
        <v>0</v>
      </c>
      <c r="N18" s="98">
        <v>2329006.735</v>
      </c>
      <c r="O18" s="99"/>
      <c r="P18" s="99"/>
    </row>
    <row r="19" spans="1:16" ht="12.75" customHeight="1">
      <c r="A19" s="88">
        <v>-1033.636</v>
      </c>
      <c r="B19" s="88">
        <v>8553.497</v>
      </c>
      <c r="C19" s="88">
        <v>20378.2846</v>
      </c>
      <c r="D19" s="88">
        <v>-19014.3336</v>
      </c>
      <c r="E19" s="88">
        <v>0</v>
      </c>
      <c r="F19" s="88">
        <v>8883.811999999994</v>
      </c>
      <c r="G19" s="91" t="s">
        <v>123</v>
      </c>
      <c r="H19" s="97" t="s">
        <v>124</v>
      </c>
      <c r="I19" s="98">
        <v>8883.812</v>
      </c>
      <c r="J19" s="98">
        <v>0</v>
      </c>
      <c r="K19" s="98">
        <v>0</v>
      </c>
      <c r="L19" s="98">
        <v>0</v>
      </c>
      <c r="M19" s="98">
        <v>0</v>
      </c>
      <c r="N19" s="98">
        <v>8883.812</v>
      </c>
      <c r="O19" s="99"/>
      <c r="P19" s="99"/>
    </row>
    <row r="20" spans="1:16" ht="12.75" customHeight="1">
      <c r="A20" s="88">
        <v>0</v>
      </c>
      <c r="B20" s="88">
        <v>1554.565</v>
      </c>
      <c r="C20" s="88">
        <v>-1888.92</v>
      </c>
      <c r="D20" s="88">
        <v>-3519.867</v>
      </c>
      <c r="E20" s="88">
        <v>0</v>
      </c>
      <c r="F20" s="88">
        <v>-3854.222</v>
      </c>
      <c r="G20" s="91" t="s">
        <v>125</v>
      </c>
      <c r="H20" s="97" t="s">
        <v>126</v>
      </c>
      <c r="I20" s="98">
        <v>-3854.222</v>
      </c>
      <c r="J20" s="98">
        <v>0</v>
      </c>
      <c r="K20" s="98">
        <v>0</v>
      </c>
      <c r="L20" s="98">
        <v>0</v>
      </c>
      <c r="M20" s="98">
        <v>0</v>
      </c>
      <c r="N20" s="98">
        <v>-3854.222</v>
      </c>
      <c r="O20" s="99"/>
      <c r="P20" s="99"/>
    </row>
    <row r="21" spans="1:16" ht="12.75" customHeight="1">
      <c r="A21" s="88">
        <v>409945.76840415</v>
      </c>
      <c r="B21" s="88">
        <v>823718</v>
      </c>
      <c r="C21" s="88">
        <v>2609635</v>
      </c>
      <c r="D21" s="88">
        <v>1732482</v>
      </c>
      <c r="E21" s="88">
        <v>52030.476</v>
      </c>
      <c r="F21" s="88">
        <v>5627811.24440415</v>
      </c>
      <c r="G21" s="91" t="s">
        <v>127</v>
      </c>
      <c r="H21" s="97" t="s">
        <v>128</v>
      </c>
      <c r="I21" s="98">
        <v>4459703</v>
      </c>
      <c r="J21" s="98">
        <v>904797.399</v>
      </c>
      <c r="K21" s="98">
        <v>235666.474</v>
      </c>
      <c r="L21" s="98">
        <v>0</v>
      </c>
      <c r="M21" s="98">
        <v>27643.2354</v>
      </c>
      <c r="N21" s="98">
        <v>5627810.1084</v>
      </c>
      <c r="O21" s="99"/>
      <c r="P21" s="99"/>
    </row>
    <row r="22" spans="1:16" ht="12.75" customHeight="1">
      <c r="A22" s="88">
        <v>346781.85800476</v>
      </c>
      <c r="B22" s="88">
        <v>-38710.22434741</v>
      </c>
      <c r="C22" s="88">
        <v>-307373.04388427</v>
      </c>
      <c r="D22" s="88">
        <v>0</v>
      </c>
      <c r="E22" s="88">
        <v>40532.66585672</v>
      </c>
      <c r="F22" s="88">
        <v>41231.25562979996</v>
      </c>
      <c r="G22" s="91" t="s">
        <v>129</v>
      </c>
      <c r="H22" s="97" t="s">
        <v>130</v>
      </c>
      <c r="I22" s="98">
        <v>115667.60048456</v>
      </c>
      <c r="J22" s="98">
        <v>0</v>
      </c>
      <c r="K22" s="98">
        <v>0</v>
      </c>
      <c r="L22" s="98">
        <v>0</v>
      </c>
      <c r="M22" s="98">
        <v>-74436.34485476</v>
      </c>
      <c r="N22" s="98">
        <v>41231.2556298</v>
      </c>
      <c r="O22" s="99"/>
      <c r="P22" s="99"/>
    </row>
    <row r="23" spans="1:16" s="95" customFormat="1" ht="12.75" customHeight="1">
      <c r="A23" s="90">
        <v>-6190.37159109005</v>
      </c>
      <c r="B23" s="90">
        <v>1118719.38465259</v>
      </c>
      <c r="C23" s="90">
        <v>3709833.25291573</v>
      </c>
      <c r="D23" s="90">
        <v>3088153.4172</v>
      </c>
      <c r="E23" s="90">
        <v>92563.14185672</v>
      </c>
      <c r="F23" s="90">
        <v>8003078.82503395</v>
      </c>
      <c r="G23" s="91"/>
      <c r="H23" s="100" t="s">
        <v>131</v>
      </c>
      <c r="I23" s="93">
        <v>6909406.9254845595</v>
      </c>
      <c r="J23" s="93">
        <v>904797.399</v>
      </c>
      <c r="K23" s="93">
        <v>235666.474</v>
      </c>
      <c r="L23" s="93">
        <v>0</v>
      </c>
      <c r="M23" s="93">
        <v>-46793.10945475999</v>
      </c>
      <c r="N23" s="93">
        <v>8003077.6890298</v>
      </c>
      <c r="O23" s="94"/>
      <c r="P23" s="94"/>
    </row>
    <row r="24" spans="1:16" s="95" customFormat="1" ht="12.75" customHeight="1">
      <c r="A24" s="90"/>
      <c r="B24" s="90"/>
      <c r="C24" s="90"/>
      <c r="D24" s="90"/>
      <c r="E24" s="90"/>
      <c r="F24" s="90"/>
      <c r="G24" s="91"/>
      <c r="H24" s="100"/>
      <c r="I24" s="93"/>
      <c r="J24" s="93"/>
      <c r="K24" s="93"/>
      <c r="L24" s="93"/>
      <c r="M24" s="93"/>
      <c r="N24" s="93"/>
      <c r="O24" s="94"/>
      <c r="P24" s="94"/>
    </row>
    <row r="25" spans="1:16" s="95" customFormat="1" ht="12.75" customHeight="1">
      <c r="A25" s="90">
        <v>48936.51734998995</v>
      </c>
      <c r="B25" s="90">
        <v>2119270.27119134</v>
      </c>
      <c r="C25" s="90">
        <v>3839611.27519002</v>
      </c>
      <c r="D25" s="90">
        <v>3568691.9971722</v>
      </c>
      <c r="E25" s="90">
        <v>85624.01471631</v>
      </c>
      <c r="F25" s="90">
        <v>9662134.07561986</v>
      </c>
      <c r="G25" s="91"/>
      <c r="H25" s="100" t="s">
        <v>132</v>
      </c>
      <c r="I25" s="93">
        <v>8827446.372647699</v>
      </c>
      <c r="J25" s="93">
        <v>904797.399</v>
      </c>
      <c r="K25" s="93">
        <v>235666.474</v>
      </c>
      <c r="L25" s="93">
        <v>0</v>
      </c>
      <c r="M25" s="93">
        <v>-305777.30603199004</v>
      </c>
      <c r="N25" s="93">
        <v>9662132.939615708</v>
      </c>
      <c r="O25" s="94"/>
      <c r="P25" s="94"/>
    </row>
    <row r="26" spans="1:16" ht="12.75" customHeight="1">
      <c r="A26" s="88"/>
      <c r="B26" s="88"/>
      <c r="C26" s="88"/>
      <c r="D26" s="88"/>
      <c r="E26" s="88"/>
      <c r="F26" s="90"/>
      <c r="G26" s="91"/>
      <c r="H26" s="97"/>
      <c r="I26" s="98"/>
      <c r="J26" s="98"/>
      <c r="K26" s="98"/>
      <c r="L26" s="98"/>
      <c r="M26" s="98"/>
      <c r="N26" s="93"/>
      <c r="O26" s="99"/>
      <c r="P26" s="99"/>
    </row>
    <row r="27" spans="1:16" ht="12.75" customHeight="1">
      <c r="A27" s="88">
        <v>3070768.716</v>
      </c>
      <c r="B27" s="88">
        <v>128189.999</v>
      </c>
      <c r="C27" s="88">
        <v>-504876.54940001</v>
      </c>
      <c r="D27" s="88">
        <v>-1418361.26460001</v>
      </c>
      <c r="E27" s="88">
        <v>0</v>
      </c>
      <c r="F27" s="88">
        <v>1275720.9009999798</v>
      </c>
      <c r="G27" s="91" t="s">
        <v>133</v>
      </c>
      <c r="H27" s="97" t="s">
        <v>134</v>
      </c>
      <c r="I27" s="98">
        <v>1275720.90099998</v>
      </c>
      <c r="J27" s="98">
        <v>0</v>
      </c>
      <c r="K27" s="98">
        <v>0</v>
      </c>
      <c r="L27" s="98">
        <v>0</v>
      </c>
      <c r="M27" s="98">
        <v>0</v>
      </c>
      <c r="N27" s="98">
        <v>1275720.90099998</v>
      </c>
      <c r="O27" s="99"/>
      <c r="P27" s="99"/>
    </row>
    <row r="28" spans="1:16" ht="12.75" customHeight="1">
      <c r="A28" s="88">
        <v>595464.66105274</v>
      </c>
      <c r="B28" s="88">
        <v>2613962.18201196</v>
      </c>
      <c r="C28" s="88">
        <v>949051</v>
      </c>
      <c r="D28" s="88">
        <v>0</v>
      </c>
      <c r="E28" s="88">
        <v>0</v>
      </c>
      <c r="F28" s="88">
        <v>4158477.8430647003</v>
      </c>
      <c r="G28" s="91" t="s">
        <v>135</v>
      </c>
      <c r="H28" s="97" t="s">
        <v>136</v>
      </c>
      <c r="I28" s="98">
        <v>0</v>
      </c>
      <c r="J28" s="98">
        <v>0</v>
      </c>
      <c r="K28" s="98">
        <v>0</v>
      </c>
      <c r="L28" s="98">
        <v>0</v>
      </c>
      <c r="M28" s="98">
        <v>4158477.8430647</v>
      </c>
      <c r="N28" s="98">
        <v>4158477.8430647</v>
      </c>
      <c r="O28" s="99"/>
      <c r="P28" s="99"/>
    </row>
    <row r="29" spans="1:16" ht="12.75" customHeight="1">
      <c r="A29" s="88">
        <v>-681859.43425558</v>
      </c>
      <c r="B29" s="88">
        <v>282062.995</v>
      </c>
      <c r="C29" s="88">
        <v>203008.90795335</v>
      </c>
      <c r="D29" s="88">
        <v>176690.35430223</v>
      </c>
      <c r="E29" s="88">
        <v>0</v>
      </c>
      <c r="F29" s="88">
        <v>-20097.176999999967</v>
      </c>
      <c r="G29" s="91" t="s">
        <v>137</v>
      </c>
      <c r="H29" s="97" t="s">
        <v>138</v>
      </c>
      <c r="I29" s="98">
        <v>-162908.436</v>
      </c>
      <c r="J29" s="98">
        <v>14704.504</v>
      </c>
      <c r="K29" s="98">
        <v>128106.755</v>
      </c>
      <c r="L29" s="98">
        <v>0</v>
      </c>
      <c r="M29" s="98">
        <v>0</v>
      </c>
      <c r="N29" s="98">
        <v>-20097.176999999967</v>
      </c>
      <c r="O29" s="99"/>
      <c r="P29" s="99"/>
    </row>
    <row r="30" spans="1:16" ht="12.75" customHeight="1">
      <c r="A30" s="88">
        <v>741568.90876327</v>
      </c>
      <c r="B30" s="88">
        <v>-129794.51578196</v>
      </c>
      <c r="C30" s="88">
        <v>-212966.13963269</v>
      </c>
      <c r="D30" s="88">
        <v>0</v>
      </c>
      <c r="E30" s="88">
        <v>0</v>
      </c>
      <c r="F30" s="88">
        <v>398808.25334862</v>
      </c>
      <c r="G30" s="91" t="s">
        <v>139</v>
      </c>
      <c r="H30" s="97" t="s">
        <v>140</v>
      </c>
      <c r="I30" s="98">
        <v>-842.58081726</v>
      </c>
      <c r="J30" s="98">
        <v>0</v>
      </c>
      <c r="K30" s="98">
        <v>0</v>
      </c>
      <c r="L30" s="98">
        <v>0</v>
      </c>
      <c r="M30" s="98">
        <v>399650.83416588</v>
      </c>
      <c r="N30" s="98">
        <v>398808.25334861997</v>
      </c>
      <c r="O30" s="99"/>
      <c r="P30" s="99"/>
    </row>
    <row r="31" spans="1:16" ht="12.75" customHeight="1">
      <c r="A31" s="88">
        <v>6560394.817</v>
      </c>
      <c r="B31" s="88">
        <v>1958128.525</v>
      </c>
      <c r="C31" s="88">
        <v>-470102.62872233</v>
      </c>
      <c r="D31" s="88">
        <v>-403948.76727767</v>
      </c>
      <c r="E31" s="88">
        <v>0</v>
      </c>
      <c r="F31" s="88">
        <v>7644471.946</v>
      </c>
      <c r="G31" s="91" t="s">
        <v>141</v>
      </c>
      <c r="H31" s="97" t="s">
        <v>142</v>
      </c>
      <c r="I31" s="98">
        <v>-392288.829</v>
      </c>
      <c r="J31" s="98">
        <v>7060747.476</v>
      </c>
      <c r="K31" s="98">
        <v>976013.299</v>
      </c>
      <c r="L31" s="98">
        <v>0</v>
      </c>
      <c r="M31" s="98">
        <v>0</v>
      </c>
      <c r="N31" s="98">
        <v>7644471.9459999995</v>
      </c>
      <c r="O31" s="99"/>
      <c r="P31" s="99"/>
    </row>
    <row r="32" spans="1:16" ht="12.75" customHeight="1">
      <c r="A32" s="88">
        <v>6525173.60496324</v>
      </c>
      <c r="B32" s="88">
        <v>318605.84297277</v>
      </c>
      <c r="C32" s="88">
        <v>1336235.17542888</v>
      </c>
      <c r="D32" s="88">
        <v>120896.90832716</v>
      </c>
      <c r="E32" s="88">
        <v>3707309.48142254</v>
      </c>
      <c r="F32" s="88">
        <v>12008221.01311459</v>
      </c>
      <c r="G32" s="91" t="s">
        <v>143</v>
      </c>
      <c r="H32" s="97" t="s">
        <v>144</v>
      </c>
      <c r="I32" s="98">
        <v>-433851.03264729</v>
      </c>
      <c r="J32" s="98">
        <v>9739002.55094259</v>
      </c>
      <c r="K32" s="98">
        <v>-379002.37352523</v>
      </c>
      <c r="L32" s="98">
        <v>0</v>
      </c>
      <c r="M32" s="98">
        <v>3082071.86834452</v>
      </c>
      <c r="N32" s="98">
        <v>12008221.01311459</v>
      </c>
      <c r="O32" s="99"/>
      <c r="P32" s="99"/>
    </row>
    <row r="33" spans="1:16" s="95" customFormat="1" ht="12.75" customHeight="1">
      <c r="A33" s="90">
        <v>16811511.27352367</v>
      </c>
      <c r="B33" s="90">
        <v>5171155.02820277</v>
      </c>
      <c r="C33" s="90">
        <v>1300349.7656271998</v>
      </c>
      <c r="D33" s="90">
        <v>-1524722.76924829</v>
      </c>
      <c r="E33" s="90">
        <v>3707309.48142254</v>
      </c>
      <c r="F33" s="90">
        <v>25465602.779527884</v>
      </c>
      <c r="G33" s="96"/>
      <c r="H33" s="100" t="s">
        <v>145</v>
      </c>
      <c r="I33" s="93">
        <v>285830.02253543</v>
      </c>
      <c r="J33" s="93">
        <v>16814454.53094259</v>
      </c>
      <c r="K33" s="93">
        <v>725117.68047477</v>
      </c>
      <c r="L33" s="93">
        <v>0</v>
      </c>
      <c r="M33" s="93">
        <v>7640200.5455751</v>
      </c>
      <c r="N33" s="93">
        <v>25465602.779527888</v>
      </c>
      <c r="O33" s="94"/>
      <c r="P33" s="94"/>
    </row>
    <row r="34" spans="1:16" ht="12.75" customHeight="1">
      <c r="A34" s="88"/>
      <c r="B34" s="88"/>
      <c r="C34" s="88"/>
      <c r="D34" s="88"/>
      <c r="E34" s="88"/>
      <c r="F34" s="90"/>
      <c r="G34" s="96"/>
      <c r="H34" s="97"/>
      <c r="I34" s="98"/>
      <c r="J34" s="98"/>
      <c r="K34" s="98"/>
      <c r="L34" s="98"/>
      <c r="M34" s="98"/>
      <c r="N34" s="93"/>
      <c r="O34" s="99"/>
      <c r="P34" s="99"/>
    </row>
    <row r="35" spans="1:16" ht="12.75" customHeight="1">
      <c r="A35" s="88">
        <v>112772.8677278</v>
      </c>
      <c r="B35" s="88">
        <v>696247.012</v>
      </c>
      <c r="C35" s="88">
        <v>977228.763</v>
      </c>
      <c r="D35" s="88">
        <v>1309.456</v>
      </c>
      <c r="E35" s="88">
        <v>0</v>
      </c>
      <c r="F35" s="88">
        <v>1787558.0987278002</v>
      </c>
      <c r="G35" s="91" t="s">
        <v>146</v>
      </c>
      <c r="H35" s="97" t="s">
        <v>147</v>
      </c>
      <c r="I35" s="98">
        <v>-427535.48223757</v>
      </c>
      <c r="J35" s="98">
        <v>106060.36708438</v>
      </c>
      <c r="K35" s="98">
        <v>1787223.94310899</v>
      </c>
      <c r="L35" s="98">
        <v>321809.270772</v>
      </c>
      <c r="M35" s="98">
        <v>0</v>
      </c>
      <c r="N35" s="98">
        <v>1787558.0987278002</v>
      </c>
      <c r="O35" s="99"/>
      <c r="P35" s="99"/>
    </row>
    <row r="36" spans="1:16" ht="12.75" customHeight="1">
      <c r="A36" s="88">
        <v>-188613.87482407</v>
      </c>
      <c r="B36" s="88">
        <v>-5166.57165391</v>
      </c>
      <c r="C36" s="88">
        <v>176931.81573783</v>
      </c>
      <c r="D36" s="88">
        <v>0</v>
      </c>
      <c r="E36" s="88">
        <v>1144858.80891293</v>
      </c>
      <c r="F36" s="88">
        <v>1128010.1781727802</v>
      </c>
      <c r="G36" s="91" t="s">
        <v>148</v>
      </c>
      <c r="H36" s="97" t="s">
        <v>149</v>
      </c>
      <c r="I36" s="98">
        <v>482798.26178087</v>
      </c>
      <c r="J36" s="98">
        <v>256284.60785745</v>
      </c>
      <c r="K36" s="98">
        <v>328167.51012061</v>
      </c>
      <c r="L36" s="98">
        <v>-11259.52196625</v>
      </c>
      <c r="M36" s="98">
        <v>72019.3203801</v>
      </c>
      <c r="N36" s="98">
        <v>1128010.17817278</v>
      </c>
      <c r="O36" s="99"/>
      <c r="P36" s="99"/>
    </row>
    <row r="37" spans="1:16" ht="12.75" customHeight="1">
      <c r="A37" s="88">
        <v>1692755.8822847</v>
      </c>
      <c r="B37" s="88">
        <v>2722977.572</v>
      </c>
      <c r="C37" s="88">
        <v>123097.595</v>
      </c>
      <c r="D37" s="88">
        <v>-1436.154</v>
      </c>
      <c r="E37" s="88">
        <v>0</v>
      </c>
      <c r="F37" s="88">
        <v>4537394.895284699</v>
      </c>
      <c r="G37" s="91" t="s">
        <v>150</v>
      </c>
      <c r="H37" s="97" t="s">
        <v>151</v>
      </c>
      <c r="I37" s="98">
        <v>233558.54499071</v>
      </c>
      <c r="J37" s="98">
        <v>1188718.80705962</v>
      </c>
      <c r="K37" s="98">
        <v>3153682.42851244</v>
      </c>
      <c r="L37" s="98">
        <v>-38564.88527807</v>
      </c>
      <c r="M37" s="98">
        <v>0</v>
      </c>
      <c r="N37" s="98">
        <v>4537394.895284699</v>
      </c>
      <c r="O37" s="99"/>
      <c r="P37" s="99"/>
    </row>
    <row r="38" spans="1:16" ht="12.75" customHeight="1">
      <c r="A38" s="88">
        <v>-1290531.44180237</v>
      </c>
      <c r="B38" s="88">
        <v>-991881.72989766</v>
      </c>
      <c r="C38" s="88">
        <v>38558.53483831</v>
      </c>
      <c r="D38" s="88">
        <v>0</v>
      </c>
      <c r="E38" s="88">
        <v>-2109088.38672774</v>
      </c>
      <c r="F38" s="88">
        <v>-4352943.02358946</v>
      </c>
      <c r="G38" s="91" t="s">
        <v>152</v>
      </c>
      <c r="H38" s="97" t="s">
        <v>153</v>
      </c>
      <c r="I38" s="98">
        <v>-1621672.35623873</v>
      </c>
      <c r="J38" s="98">
        <v>417058.69967683</v>
      </c>
      <c r="K38" s="98">
        <v>-3181315.55915587</v>
      </c>
      <c r="L38" s="98">
        <v>0</v>
      </c>
      <c r="M38" s="98">
        <v>32986.19212831</v>
      </c>
      <c r="N38" s="98">
        <v>-4352943.02358946</v>
      </c>
      <c r="O38" s="99"/>
      <c r="P38" s="99"/>
    </row>
    <row r="39" spans="1:16" s="95" customFormat="1" ht="12.75" customHeight="1">
      <c r="A39" s="90">
        <v>326383.43338605994</v>
      </c>
      <c r="B39" s="90">
        <v>2422176.2824484305</v>
      </c>
      <c r="C39" s="90">
        <v>1315816.70857614</v>
      </c>
      <c r="D39" s="90">
        <v>-126.69800000000009</v>
      </c>
      <c r="E39" s="90">
        <v>-964229.57781481</v>
      </c>
      <c r="F39" s="90">
        <v>3100020.1485958206</v>
      </c>
      <c r="G39" s="91"/>
      <c r="H39" s="100" t="s">
        <v>154</v>
      </c>
      <c r="I39" s="93">
        <v>-1332851.03170472</v>
      </c>
      <c r="J39" s="93">
        <v>1968122.48167828</v>
      </c>
      <c r="K39" s="93">
        <v>2087758.3225861695</v>
      </c>
      <c r="L39" s="93">
        <v>271984.86352768005</v>
      </c>
      <c r="M39" s="93">
        <v>105005.51250841</v>
      </c>
      <c r="N39" s="93">
        <v>3100020.1485958192</v>
      </c>
      <c r="O39" s="94"/>
      <c r="P39" s="94"/>
    </row>
    <row r="40" spans="1:16" ht="12.75" customHeight="1">
      <c r="A40" s="88"/>
      <c r="B40" s="88"/>
      <c r="C40" s="88"/>
      <c r="D40" s="88"/>
      <c r="E40" s="88"/>
      <c r="F40" s="90"/>
      <c r="G40" s="91"/>
      <c r="H40" s="97"/>
      <c r="I40" s="98"/>
      <c r="J40" s="98"/>
      <c r="K40" s="98"/>
      <c r="L40" s="98"/>
      <c r="M40" s="98"/>
      <c r="N40" s="93"/>
      <c r="O40" s="99"/>
      <c r="P40" s="99"/>
    </row>
    <row r="41" spans="1:16" ht="12.75" customHeight="1">
      <c r="A41" s="88">
        <v>1511394.86049915</v>
      </c>
      <c r="B41" s="88">
        <v>448367.45935</v>
      </c>
      <c r="C41" s="88">
        <v>1047813.91986692</v>
      </c>
      <c r="D41" s="88">
        <v>-64232.54142972</v>
      </c>
      <c r="E41" s="88">
        <v>5701131.66414875</v>
      </c>
      <c r="F41" s="88">
        <v>8644475.362435099</v>
      </c>
      <c r="G41" s="91" t="s">
        <v>155</v>
      </c>
      <c r="H41" s="97" t="s">
        <v>156</v>
      </c>
      <c r="I41" s="98">
        <v>1030746.2479075</v>
      </c>
      <c r="J41" s="98">
        <v>115119.59</v>
      </c>
      <c r="K41" s="98">
        <v>7498609.5245276</v>
      </c>
      <c r="L41" s="98">
        <v>0</v>
      </c>
      <c r="M41" s="98">
        <v>0</v>
      </c>
      <c r="N41" s="98">
        <v>8644475.3624351</v>
      </c>
      <c r="O41" s="99"/>
      <c r="P41" s="99"/>
    </row>
    <row r="42" spans="1:16" ht="12.75" customHeight="1">
      <c r="A42" s="101">
        <v>153189.97488168</v>
      </c>
      <c r="B42" s="101">
        <v>87160.84413493</v>
      </c>
      <c r="C42" s="101">
        <v>-13622.02398565</v>
      </c>
      <c r="D42" s="101">
        <v>21065.8932</v>
      </c>
      <c r="E42" s="101">
        <v>0</v>
      </c>
      <c r="F42" s="88">
        <v>247794.68823096</v>
      </c>
      <c r="G42" s="91" t="s">
        <v>157</v>
      </c>
      <c r="H42" s="97" t="s">
        <v>158</v>
      </c>
      <c r="I42" s="99">
        <v>0</v>
      </c>
      <c r="J42" s="99">
        <v>0</v>
      </c>
      <c r="K42" s="99">
        <v>0</v>
      </c>
      <c r="L42" s="99">
        <v>0</v>
      </c>
      <c r="M42" s="99">
        <v>247794.68823096</v>
      </c>
      <c r="N42" s="98">
        <v>247794.68823096</v>
      </c>
      <c r="O42" s="99"/>
      <c r="P42" s="99"/>
    </row>
    <row r="43" spans="1:16" ht="12.75" customHeight="1">
      <c r="A43" s="102">
        <v>1664584.8353808299</v>
      </c>
      <c r="B43" s="102">
        <v>535528.30348493</v>
      </c>
      <c r="C43" s="102">
        <v>1034191.89588127</v>
      </c>
      <c r="D43" s="102">
        <v>-43166.64822972</v>
      </c>
      <c r="E43" s="102">
        <v>5701131.66414875</v>
      </c>
      <c r="F43" s="90">
        <v>8892270.05066606</v>
      </c>
      <c r="G43" s="91"/>
      <c r="H43" s="100" t="s">
        <v>159</v>
      </c>
      <c r="I43" s="94">
        <v>1030746.2479075</v>
      </c>
      <c r="J43" s="94">
        <v>115119.59</v>
      </c>
      <c r="K43" s="94">
        <v>7498609.5245276</v>
      </c>
      <c r="L43" s="94">
        <v>0</v>
      </c>
      <c r="M43" s="94">
        <v>247794.68823096</v>
      </c>
      <c r="N43" s="93">
        <v>8892270.05066606</v>
      </c>
      <c r="O43" s="99"/>
      <c r="P43" s="99"/>
    </row>
    <row r="44" spans="1:16" s="95" customFormat="1" ht="12.75" customHeight="1">
      <c r="A44" s="102"/>
      <c r="B44" s="102"/>
      <c r="C44" s="102"/>
      <c r="D44" s="102"/>
      <c r="E44" s="102"/>
      <c r="F44" s="90"/>
      <c r="G44" s="91"/>
      <c r="H44" s="97"/>
      <c r="I44" s="94"/>
      <c r="J44" s="94"/>
      <c r="K44" s="94"/>
      <c r="L44" s="94"/>
      <c r="M44" s="94"/>
      <c r="N44" s="93"/>
      <c r="O44" s="94"/>
      <c r="P44" s="94"/>
    </row>
    <row r="45" spans="1:16" s="107" customFormat="1" ht="25.5" customHeight="1">
      <c r="A45" s="103">
        <v>0</v>
      </c>
      <c r="B45" s="103">
        <v>0</v>
      </c>
      <c r="C45" s="103">
        <v>0</v>
      </c>
      <c r="D45" s="103">
        <v>317327.17738881</v>
      </c>
      <c r="E45" s="103">
        <v>0</v>
      </c>
      <c r="F45" s="104">
        <v>317327.17738881</v>
      </c>
      <c r="G45" s="105" t="s">
        <v>160</v>
      </c>
      <c r="H45" s="106" t="s">
        <v>161</v>
      </c>
      <c r="I45" s="103">
        <v>317327.17738881</v>
      </c>
      <c r="J45" s="103">
        <v>0</v>
      </c>
      <c r="K45" s="103">
        <v>0</v>
      </c>
      <c r="L45" s="103">
        <v>0</v>
      </c>
      <c r="M45" s="103">
        <v>0</v>
      </c>
      <c r="N45" s="104">
        <v>317327.17738881</v>
      </c>
      <c r="O45" s="103"/>
      <c r="P45" s="103"/>
    </row>
    <row r="46" spans="1:16" s="107" customFormat="1" ht="12.75" customHeight="1">
      <c r="A46" s="103">
        <v>0</v>
      </c>
      <c r="B46" s="103">
        <v>0</v>
      </c>
      <c r="C46" s="103">
        <v>0</v>
      </c>
      <c r="D46" s="103">
        <v>3986845</v>
      </c>
      <c r="E46" s="103">
        <v>0</v>
      </c>
      <c r="F46" s="104">
        <v>3986845</v>
      </c>
      <c r="G46" s="108" t="s">
        <v>162</v>
      </c>
      <c r="H46" s="106" t="s">
        <v>163</v>
      </c>
      <c r="I46" s="103">
        <v>4000311.781</v>
      </c>
      <c r="J46" s="103">
        <v>-21407</v>
      </c>
      <c r="K46" s="103">
        <v>7940.245</v>
      </c>
      <c r="L46" s="103">
        <v>0</v>
      </c>
      <c r="M46" s="103">
        <v>0</v>
      </c>
      <c r="N46" s="104">
        <v>3986845.026</v>
      </c>
      <c r="O46" s="103"/>
      <c r="P46" s="103"/>
    </row>
    <row r="47" spans="1:16" s="107" customFormat="1" ht="25.5" customHeight="1">
      <c r="A47" s="103">
        <v>33555.542</v>
      </c>
      <c r="B47" s="103">
        <v>18978.98</v>
      </c>
      <c r="C47" s="103">
        <v>61802.428</v>
      </c>
      <c r="D47" s="103">
        <v>128589.681</v>
      </c>
      <c r="E47" s="103">
        <v>12592.251</v>
      </c>
      <c r="F47" s="104">
        <v>255518.88199999998</v>
      </c>
      <c r="G47" s="105" t="s">
        <v>164</v>
      </c>
      <c r="H47" s="106" t="s">
        <v>165</v>
      </c>
      <c r="I47" s="103">
        <v>239452.15</v>
      </c>
      <c r="J47" s="103">
        <v>0</v>
      </c>
      <c r="K47" s="103">
        <v>0</v>
      </c>
      <c r="L47" s="103">
        <v>0</v>
      </c>
      <c r="M47" s="103">
        <v>16066.732</v>
      </c>
      <c r="N47" s="104">
        <v>255518.88199999998</v>
      </c>
      <c r="O47" s="103"/>
      <c r="P47" s="103"/>
    </row>
    <row r="48" spans="1:16" s="107" customFormat="1" ht="25.5" customHeight="1">
      <c r="A48" s="103">
        <v>34913.48878924</v>
      </c>
      <c r="B48" s="103">
        <v>0</v>
      </c>
      <c r="C48" s="103">
        <v>-2212.88544705</v>
      </c>
      <c r="D48" s="103">
        <v>1049.36793704</v>
      </c>
      <c r="E48" s="103">
        <v>32609.62232294</v>
      </c>
      <c r="F48" s="104">
        <v>66359.59360217</v>
      </c>
      <c r="G48" s="105" t="s">
        <v>166</v>
      </c>
      <c r="H48" s="106" t="s">
        <v>167</v>
      </c>
      <c r="I48" s="103">
        <v>33658.99025998</v>
      </c>
      <c r="J48" s="103">
        <v>0</v>
      </c>
      <c r="K48" s="103">
        <v>0</v>
      </c>
      <c r="L48" s="103">
        <v>0</v>
      </c>
      <c r="M48" s="103">
        <v>32700.60334219</v>
      </c>
      <c r="N48" s="104">
        <v>66359.59360217</v>
      </c>
      <c r="O48" s="103"/>
      <c r="P48" s="103"/>
    </row>
    <row r="49" spans="1:16" ht="12.75" customHeight="1">
      <c r="A49" s="102">
        <v>68469.03078924</v>
      </c>
      <c r="B49" s="102">
        <v>18978.98</v>
      </c>
      <c r="C49" s="102">
        <v>59589.54255295</v>
      </c>
      <c r="D49" s="102">
        <v>4433811.226325849</v>
      </c>
      <c r="E49" s="102">
        <v>45201.873322939995</v>
      </c>
      <c r="F49" s="90">
        <v>4626050.652990979</v>
      </c>
      <c r="G49" s="91"/>
      <c r="H49" s="100" t="s">
        <v>168</v>
      </c>
      <c r="I49" s="94">
        <v>4590750.09864879</v>
      </c>
      <c r="J49" s="94">
        <v>-21407</v>
      </c>
      <c r="K49" s="94">
        <v>7940.245</v>
      </c>
      <c r="L49" s="94">
        <v>0</v>
      </c>
      <c r="M49" s="94">
        <v>48767.335342189996</v>
      </c>
      <c r="N49" s="93">
        <v>4626050.678990981</v>
      </c>
      <c r="O49" s="99"/>
      <c r="P49" s="99"/>
    </row>
    <row r="50" spans="1:16" s="95" customFormat="1" ht="12.75" customHeight="1">
      <c r="A50" s="102"/>
      <c r="B50" s="102"/>
      <c r="C50" s="102"/>
      <c r="D50" s="102"/>
      <c r="E50" s="102"/>
      <c r="F50" s="90"/>
      <c r="G50" s="91"/>
      <c r="H50" s="97"/>
      <c r="I50" s="94"/>
      <c r="J50" s="94"/>
      <c r="K50" s="94"/>
      <c r="L50" s="94"/>
      <c r="M50" s="94"/>
      <c r="N50" s="93"/>
      <c r="O50" s="94"/>
      <c r="P50" s="94"/>
    </row>
    <row r="51" spans="1:16" ht="12.75" customHeight="1">
      <c r="A51" s="88">
        <v>-842872</v>
      </c>
      <c r="B51" s="88">
        <v>1809739.734</v>
      </c>
      <c r="C51" s="88">
        <v>3841211.13005405</v>
      </c>
      <c r="D51" s="88">
        <v>917490.461534</v>
      </c>
      <c r="E51" s="88">
        <v>12244</v>
      </c>
      <c r="F51" s="88">
        <v>5737813.32558805</v>
      </c>
      <c r="G51" s="91" t="s">
        <v>169</v>
      </c>
      <c r="H51" s="97" t="s">
        <v>170</v>
      </c>
      <c r="I51" s="99">
        <v>1294391.801</v>
      </c>
      <c r="J51" s="99">
        <v>137460.0362228</v>
      </c>
      <c r="K51" s="99">
        <v>3793667</v>
      </c>
      <c r="L51" s="99">
        <v>512779</v>
      </c>
      <c r="M51" s="99">
        <v>-484.514</v>
      </c>
      <c r="N51" s="98">
        <v>5737813.323222799</v>
      </c>
      <c r="O51" s="99"/>
      <c r="P51" s="99"/>
    </row>
    <row r="52" spans="1:16" ht="12.75" customHeight="1">
      <c r="A52" s="101">
        <v>-79420.23476263</v>
      </c>
      <c r="B52" s="101">
        <v>-39464.72983719</v>
      </c>
      <c r="C52" s="101">
        <v>-413372.01153464</v>
      </c>
      <c r="D52" s="101">
        <v>1352</v>
      </c>
      <c r="E52" s="101">
        <v>62720.11889354</v>
      </c>
      <c r="F52" s="88">
        <v>-468184.85724091996</v>
      </c>
      <c r="G52" s="91" t="s">
        <v>171</v>
      </c>
      <c r="H52" s="97" t="s">
        <v>172</v>
      </c>
      <c r="I52" s="98">
        <v>8579.5155683</v>
      </c>
      <c r="J52" s="98">
        <v>57258.77435706</v>
      </c>
      <c r="K52" s="98">
        <v>-274767.04203104</v>
      </c>
      <c r="L52" s="98">
        <v>-2193.7370482</v>
      </c>
      <c r="M52" s="98">
        <v>-257062.36808704</v>
      </c>
      <c r="N52" s="98">
        <v>-468184.85724092</v>
      </c>
      <c r="O52" s="99"/>
      <c r="P52" s="99"/>
    </row>
    <row r="53" spans="1:16" ht="12.75" customHeight="1">
      <c r="A53" s="88">
        <v>-42615.52899999</v>
      </c>
      <c r="B53" s="88">
        <v>0</v>
      </c>
      <c r="C53" s="88">
        <v>-1E-08</v>
      </c>
      <c r="D53" s="88">
        <v>0</v>
      </c>
      <c r="E53" s="88">
        <v>0</v>
      </c>
      <c r="F53" s="88">
        <v>-42615.528999999995</v>
      </c>
      <c r="G53" s="91" t="s">
        <v>173</v>
      </c>
      <c r="H53" s="97" t="s">
        <v>174</v>
      </c>
      <c r="I53" s="99">
        <v>0</v>
      </c>
      <c r="J53" s="99">
        <v>14534.16799999</v>
      </c>
      <c r="K53" s="99">
        <v>-54344.45852322</v>
      </c>
      <c r="L53" s="99">
        <v>-2806.23847677</v>
      </c>
      <c r="M53" s="99">
        <v>1</v>
      </c>
      <c r="N53" s="98">
        <v>-42615.528999999995</v>
      </c>
      <c r="O53" s="99"/>
      <c r="P53" s="99"/>
    </row>
    <row r="54" spans="1:16" ht="12.75" customHeight="1">
      <c r="A54" s="101">
        <v>0</v>
      </c>
      <c r="B54" s="101">
        <v>0</v>
      </c>
      <c r="C54" s="101">
        <v>0</v>
      </c>
      <c r="D54" s="101">
        <v>0</v>
      </c>
      <c r="E54" s="101">
        <v>0</v>
      </c>
      <c r="F54" s="88">
        <v>0</v>
      </c>
      <c r="G54" s="91" t="s">
        <v>175</v>
      </c>
      <c r="H54" s="97" t="s">
        <v>176</v>
      </c>
      <c r="I54" s="99">
        <v>0</v>
      </c>
      <c r="J54" s="99">
        <v>0</v>
      </c>
      <c r="K54" s="99">
        <v>0</v>
      </c>
      <c r="L54" s="99">
        <v>0</v>
      </c>
      <c r="M54" s="99">
        <v>0</v>
      </c>
      <c r="N54" s="98">
        <v>0</v>
      </c>
      <c r="O54" s="99"/>
      <c r="P54" s="99"/>
    </row>
    <row r="55" spans="1:16" ht="12.75" customHeight="1">
      <c r="A55" s="101">
        <v>12075.443</v>
      </c>
      <c r="B55" s="101">
        <v>0</v>
      </c>
      <c r="C55" s="101">
        <v>0</v>
      </c>
      <c r="D55" s="101">
        <v>0</v>
      </c>
      <c r="E55" s="101">
        <v>-42036.117</v>
      </c>
      <c r="F55" s="88">
        <v>-29960.674</v>
      </c>
      <c r="G55" s="91" t="s">
        <v>177</v>
      </c>
      <c r="H55" s="97" t="s">
        <v>178</v>
      </c>
      <c r="I55" s="99">
        <v>-42036.117</v>
      </c>
      <c r="J55" s="99">
        <v>0</v>
      </c>
      <c r="K55" s="99">
        <v>0</v>
      </c>
      <c r="L55" s="99">
        <v>0</v>
      </c>
      <c r="M55" s="99">
        <v>12075.443</v>
      </c>
      <c r="N55" s="98">
        <v>-29960.674</v>
      </c>
      <c r="O55" s="99"/>
      <c r="P55" s="99"/>
    </row>
    <row r="56" spans="1:16" ht="12.75" customHeight="1">
      <c r="A56" s="101">
        <v>-410398.23</v>
      </c>
      <c r="B56" s="101">
        <v>0</v>
      </c>
      <c r="C56" s="101">
        <v>0</v>
      </c>
      <c r="D56" s="101">
        <v>0</v>
      </c>
      <c r="E56" s="101">
        <v>306.02030052</v>
      </c>
      <c r="F56" s="88">
        <v>-410092.20969948</v>
      </c>
      <c r="G56" s="91" t="s">
        <v>179</v>
      </c>
      <c r="H56" s="97" t="s">
        <v>180</v>
      </c>
      <c r="I56" s="99">
        <v>306.02030052</v>
      </c>
      <c r="J56" s="99">
        <v>0</v>
      </c>
      <c r="K56" s="99">
        <v>0</v>
      </c>
      <c r="L56" s="99">
        <v>0</v>
      </c>
      <c r="M56" s="99">
        <v>-410398.23</v>
      </c>
      <c r="N56" s="98">
        <v>-410092.20969948</v>
      </c>
      <c r="O56" s="99"/>
      <c r="P56" s="99"/>
    </row>
    <row r="57" spans="1:16" ht="12.75" customHeight="1">
      <c r="A57" s="102">
        <v>-1363230.5507626198</v>
      </c>
      <c r="B57" s="102">
        <v>1770275.00416281</v>
      </c>
      <c r="C57" s="102">
        <v>3427839.1185194002</v>
      </c>
      <c r="D57" s="102">
        <v>918842.461534</v>
      </c>
      <c r="E57" s="102">
        <v>33234.02219406</v>
      </c>
      <c r="F57" s="90">
        <v>4786960.05564765</v>
      </c>
      <c r="G57" s="109"/>
      <c r="H57" s="100" t="s">
        <v>181</v>
      </c>
      <c r="I57" s="94">
        <v>1261241.2198688197</v>
      </c>
      <c r="J57" s="94">
        <v>209252.97857985</v>
      </c>
      <c r="K57" s="94">
        <v>3464555.49944574</v>
      </c>
      <c r="L57" s="94">
        <v>507779.02447503</v>
      </c>
      <c r="M57" s="94">
        <v>-655868.66908704</v>
      </c>
      <c r="N57" s="93">
        <v>4786960.053282399</v>
      </c>
      <c r="O57" s="99"/>
      <c r="P57" s="99"/>
    </row>
    <row r="58" spans="1:16" s="95" customFormat="1" ht="12.75" customHeight="1">
      <c r="A58" s="102"/>
      <c r="B58" s="102"/>
      <c r="C58" s="102"/>
      <c r="D58" s="102"/>
      <c r="E58" s="102"/>
      <c r="F58" s="90"/>
      <c r="G58" s="109"/>
      <c r="H58" s="100"/>
      <c r="I58" s="94"/>
      <c r="J58" s="94"/>
      <c r="K58" s="94"/>
      <c r="L58" s="94"/>
      <c r="M58" s="94"/>
      <c r="N58" s="93"/>
      <c r="O58" s="94"/>
      <c r="P58" s="94"/>
    </row>
    <row r="59" spans="1:16" s="95" customFormat="1" ht="12.75" customHeight="1">
      <c r="A59" s="102">
        <v>17556654.539667167</v>
      </c>
      <c r="B59" s="102">
        <v>12037383.86949028</v>
      </c>
      <c r="C59" s="102">
        <v>10977398.306346979</v>
      </c>
      <c r="D59" s="102">
        <v>7353329.569554039</v>
      </c>
      <c r="E59" s="102">
        <v>8608271.477989791</v>
      </c>
      <c r="F59" s="90">
        <v>56533037.763048254</v>
      </c>
      <c r="G59" s="109"/>
      <c r="H59" s="100" t="s">
        <v>182</v>
      </c>
      <c r="I59" s="102">
        <v>14663162.929903518</v>
      </c>
      <c r="J59" s="102">
        <v>19990339.98020072</v>
      </c>
      <c r="K59" s="102">
        <v>14019647.746034278</v>
      </c>
      <c r="L59" s="102">
        <v>779763.8880027101</v>
      </c>
      <c r="M59" s="102">
        <v>7080122.10653763</v>
      </c>
      <c r="N59" s="93">
        <v>56533036.65067886</v>
      </c>
      <c r="O59" s="94"/>
      <c r="P59" s="94"/>
    </row>
    <row r="60" spans="1:16" s="95" customFormat="1" ht="12.75" customHeight="1">
      <c r="A60" s="102"/>
      <c r="B60" s="102"/>
      <c r="C60" s="102"/>
      <c r="D60" s="102"/>
      <c r="E60" s="102"/>
      <c r="F60" s="90"/>
      <c r="G60" s="109"/>
      <c r="H60" s="100"/>
      <c r="I60" s="94"/>
      <c r="J60" s="94"/>
      <c r="K60" s="94"/>
      <c r="L60" s="94"/>
      <c r="M60" s="94"/>
      <c r="N60" s="94"/>
      <c r="O60" s="94"/>
      <c r="P60" s="94"/>
    </row>
    <row r="61" spans="1:16" s="95" customFormat="1" ht="12.75" customHeight="1">
      <c r="A61" s="102">
        <v>2893491.6097636484</v>
      </c>
      <c r="B61" s="102">
        <v>-7952956.110710438</v>
      </c>
      <c r="C61" s="102">
        <v>-3042249.4396872986</v>
      </c>
      <c r="D61" s="102">
        <v>6573565.681551329</v>
      </c>
      <c r="E61" s="102">
        <v>1528149.371452161</v>
      </c>
      <c r="F61" s="90">
        <v>1.1123694013804197</v>
      </c>
      <c r="G61" s="102"/>
      <c r="H61" s="110" t="s">
        <v>183</v>
      </c>
      <c r="I61" s="93"/>
      <c r="J61" s="93"/>
      <c r="K61" s="93"/>
      <c r="L61" s="93"/>
      <c r="M61" s="93"/>
      <c r="N61" s="93"/>
      <c r="O61" s="94"/>
      <c r="P61" s="94"/>
    </row>
    <row r="62" spans="1:16" s="95" customFormat="1" ht="12.75" customHeight="1">
      <c r="A62" s="102"/>
      <c r="B62" s="102"/>
      <c r="C62" s="102"/>
      <c r="D62" s="102"/>
      <c r="E62" s="102"/>
      <c r="F62" s="102"/>
      <c r="G62" s="111"/>
      <c r="H62" s="112"/>
      <c r="I62" s="90"/>
      <c r="J62" s="90"/>
      <c r="K62" s="90"/>
      <c r="L62" s="90"/>
      <c r="M62" s="90"/>
      <c r="N62" s="90"/>
      <c r="O62" s="102"/>
      <c r="P62" s="102"/>
    </row>
    <row r="63" spans="1:14" s="95" customFormat="1" ht="12.75" customHeight="1" thickBot="1">
      <c r="A63" s="113"/>
      <c r="B63" s="113"/>
      <c r="C63" s="113"/>
      <c r="D63" s="113"/>
      <c r="E63" s="113"/>
      <c r="F63" s="113"/>
      <c r="G63" s="114"/>
      <c r="H63" s="115"/>
      <c r="I63" s="113"/>
      <c r="J63" s="113"/>
      <c r="K63" s="113"/>
      <c r="L63" s="113"/>
      <c r="M63" s="113"/>
      <c r="N63" s="113"/>
    </row>
    <row r="64" spans="1:14" ht="12.75" customHeight="1">
      <c r="A64" s="88" t="s">
        <v>184</v>
      </c>
      <c r="B64" s="88"/>
      <c r="C64" s="88"/>
      <c r="D64" s="88"/>
      <c r="E64" s="88"/>
      <c r="F64" s="88"/>
      <c r="G64" s="116"/>
      <c r="H64" s="117"/>
      <c r="I64" s="88"/>
      <c r="J64" s="88"/>
      <c r="K64" s="88"/>
      <c r="L64" s="88"/>
      <c r="M64" s="88"/>
      <c r="N64" s="88"/>
    </row>
    <row r="65" spans="1:14" ht="12.75" customHeight="1">
      <c r="A65" s="88" t="s">
        <v>185</v>
      </c>
      <c r="B65" s="88"/>
      <c r="C65" s="88"/>
      <c r="D65" s="88"/>
      <c r="E65" s="88"/>
      <c r="F65" s="88"/>
      <c r="G65" s="116"/>
      <c r="H65" s="117"/>
      <c r="I65" s="88"/>
      <c r="J65" s="88"/>
      <c r="K65" s="88"/>
      <c r="L65" s="88"/>
      <c r="M65" s="88"/>
      <c r="N65" s="88"/>
    </row>
    <row r="66" spans="1:14" ht="12.75" customHeight="1">
      <c r="A66" s="88"/>
      <c r="B66" s="88"/>
      <c r="C66" s="88"/>
      <c r="D66" s="88"/>
      <c r="E66" s="88"/>
      <c r="F66" s="88"/>
      <c r="G66" s="116"/>
      <c r="H66" s="117"/>
      <c r="I66" s="88"/>
      <c r="J66" s="88"/>
      <c r="K66" s="88"/>
      <c r="L66" s="88"/>
      <c r="M66" s="88"/>
      <c r="N66" s="88"/>
    </row>
    <row r="67" spans="1:14" ht="12.75" customHeight="1">
      <c r="A67" s="88"/>
      <c r="B67" s="88"/>
      <c r="C67" s="88"/>
      <c r="D67" s="88"/>
      <c r="E67" s="88"/>
      <c r="F67" s="88"/>
      <c r="G67" s="116"/>
      <c r="H67" s="117"/>
      <c r="I67" s="88"/>
      <c r="J67" s="88"/>
      <c r="K67" s="88"/>
      <c r="L67" s="88"/>
      <c r="M67" s="88"/>
      <c r="N67" s="88"/>
    </row>
    <row r="68" spans="1:14" ht="12.75" customHeight="1">
      <c r="A68" s="88"/>
      <c r="B68" s="88"/>
      <c r="C68" s="88"/>
      <c r="D68" s="88"/>
      <c r="E68" s="88"/>
      <c r="F68" s="88"/>
      <c r="G68" s="116"/>
      <c r="H68" s="117"/>
      <c r="I68" s="88"/>
      <c r="J68" s="88"/>
      <c r="K68" s="88"/>
      <c r="L68" s="88"/>
      <c r="M68" s="88"/>
      <c r="N68" s="88"/>
    </row>
    <row r="69" spans="1:14" ht="12.75" customHeight="1">
      <c r="A69" s="88"/>
      <c r="B69" s="88"/>
      <c r="C69" s="88"/>
      <c r="D69" s="88"/>
      <c r="E69" s="88"/>
      <c r="F69" s="88"/>
      <c r="G69" s="116"/>
      <c r="H69" s="117"/>
      <c r="I69" s="88"/>
      <c r="J69" s="88"/>
      <c r="K69" s="88"/>
      <c r="L69" s="88"/>
      <c r="M69" s="88"/>
      <c r="N69" s="88"/>
    </row>
    <row r="70" spans="1:14" ht="12.75" customHeight="1">
      <c r="A70" s="88"/>
      <c r="B70" s="88"/>
      <c r="C70" s="88"/>
      <c r="D70" s="88"/>
      <c r="E70" s="88"/>
      <c r="F70" s="88"/>
      <c r="G70" s="116"/>
      <c r="H70" s="117"/>
      <c r="I70" s="88"/>
      <c r="J70" s="88"/>
      <c r="K70" s="88"/>
      <c r="L70" s="88"/>
      <c r="M70" s="88"/>
      <c r="N70" s="88"/>
    </row>
    <row r="71" spans="1:14" ht="12.75" customHeight="1">
      <c r="A71" s="88"/>
      <c r="B71" s="88"/>
      <c r="C71" s="88"/>
      <c r="D71" s="88"/>
      <c r="E71" s="88"/>
      <c r="F71" s="88"/>
      <c r="G71" s="116"/>
      <c r="H71" s="117"/>
      <c r="I71" s="88"/>
      <c r="J71" s="88"/>
      <c r="K71" s="88"/>
      <c r="L71" s="88"/>
      <c r="M71" s="88"/>
      <c r="N71" s="88"/>
    </row>
    <row r="72" spans="1:14" ht="12.75" customHeight="1">
      <c r="A72" s="88"/>
      <c r="B72" s="88"/>
      <c r="C72" s="88"/>
      <c r="D72" s="88"/>
      <c r="E72" s="88"/>
      <c r="F72" s="88"/>
      <c r="G72" s="116"/>
      <c r="H72" s="117"/>
      <c r="I72" s="88"/>
      <c r="J72" s="88"/>
      <c r="K72" s="88"/>
      <c r="L72" s="88"/>
      <c r="M72" s="88"/>
      <c r="N72" s="88"/>
    </row>
    <row r="73" spans="1:14" ht="12.75" customHeight="1">
      <c r="A73" s="88"/>
      <c r="B73" s="88"/>
      <c r="C73" s="88"/>
      <c r="D73" s="88"/>
      <c r="E73" s="88"/>
      <c r="F73" s="88"/>
      <c r="G73" s="116"/>
      <c r="H73" s="117"/>
      <c r="I73" s="88"/>
      <c r="J73" s="88"/>
      <c r="K73" s="88"/>
      <c r="L73" s="88"/>
      <c r="M73" s="88"/>
      <c r="N73" s="88"/>
    </row>
    <row r="74" spans="1:14" ht="12.75" customHeight="1">
      <c r="A74" s="88"/>
      <c r="B74" s="88"/>
      <c r="C74" s="88"/>
      <c r="D74" s="88"/>
      <c r="E74" s="88"/>
      <c r="F74" s="88"/>
      <c r="G74" s="116"/>
      <c r="H74" s="117"/>
      <c r="I74" s="88"/>
      <c r="J74" s="88"/>
      <c r="K74" s="88"/>
      <c r="L74" s="88"/>
      <c r="M74" s="88"/>
      <c r="N74" s="88"/>
    </row>
    <row r="75" spans="1:14" ht="12.75" customHeight="1">
      <c r="A75" s="88"/>
      <c r="B75" s="88"/>
      <c r="C75" s="88"/>
      <c r="D75" s="88"/>
      <c r="E75" s="88"/>
      <c r="F75" s="88"/>
      <c r="G75" s="116"/>
      <c r="H75" s="117"/>
      <c r="I75" s="88"/>
      <c r="J75" s="88"/>
      <c r="K75" s="88"/>
      <c r="L75" s="88"/>
      <c r="M75" s="88"/>
      <c r="N75" s="88"/>
    </row>
    <row r="76" spans="1:14" ht="12.75" customHeight="1">
      <c r="A76" s="88"/>
      <c r="B76" s="88"/>
      <c r="C76" s="88"/>
      <c r="D76" s="88"/>
      <c r="E76" s="88"/>
      <c r="F76" s="88"/>
      <c r="G76" s="116"/>
      <c r="H76" s="117"/>
      <c r="I76" s="88"/>
      <c r="J76" s="88"/>
      <c r="K76" s="88"/>
      <c r="L76" s="88"/>
      <c r="M76" s="88"/>
      <c r="N76" s="88"/>
    </row>
    <row r="77" spans="1:14" ht="12.75" customHeight="1">
      <c r="A77" s="88"/>
      <c r="B77" s="88"/>
      <c r="C77" s="88"/>
      <c r="D77" s="88"/>
      <c r="E77" s="88"/>
      <c r="F77" s="88"/>
      <c r="G77" s="116"/>
      <c r="H77" s="117"/>
      <c r="I77" s="88"/>
      <c r="J77" s="88"/>
      <c r="K77" s="88"/>
      <c r="L77" s="88"/>
      <c r="M77" s="88"/>
      <c r="N77" s="88"/>
    </row>
    <row r="78" spans="1:14" ht="12.75" customHeight="1">
      <c r="A78" s="88"/>
      <c r="B78" s="88"/>
      <c r="C78" s="88"/>
      <c r="D78" s="88"/>
      <c r="E78" s="88"/>
      <c r="F78" s="88"/>
      <c r="G78" s="116"/>
      <c r="H78" s="117"/>
      <c r="I78" s="88"/>
      <c r="J78" s="88"/>
      <c r="K78" s="88"/>
      <c r="L78" s="88"/>
      <c r="M78" s="88"/>
      <c r="N78" s="88"/>
    </row>
    <row r="79" spans="1:14" ht="12.75" customHeight="1">
      <c r="A79" s="88"/>
      <c r="B79" s="88"/>
      <c r="C79" s="88"/>
      <c r="D79" s="88"/>
      <c r="E79" s="88"/>
      <c r="F79" s="88"/>
      <c r="G79" s="116"/>
      <c r="H79" s="117"/>
      <c r="I79" s="88"/>
      <c r="J79" s="88"/>
      <c r="K79" s="88"/>
      <c r="L79" s="88"/>
      <c r="M79" s="88"/>
      <c r="N79" s="88"/>
    </row>
    <row r="80" spans="1:14" ht="12.75" customHeight="1">
      <c r="A80" s="88"/>
      <c r="B80" s="88"/>
      <c r="C80" s="88"/>
      <c r="D80" s="88"/>
      <c r="E80" s="88"/>
      <c r="F80" s="88"/>
      <c r="G80" s="116"/>
      <c r="H80" s="117"/>
      <c r="I80" s="88"/>
      <c r="J80" s="88"/>
      <c r="K80" s="88"/>
      <c r="L80" s="88"/>
      <c r="M80" s="88"/>
      <c r="N80" s="88"/>
    </row>
    <row r="81" spans="1:14" ht="12.75" customHeight="1">
      <c r="A81" s="88"/>
      <c r="B81" s="88"/>
      <c r="C81" s="88"/>
      <c r="D81" s="88"/>
      <c r="E81" s="88"/>
      <c r="F81" s="88"/>
      <c r="G81" s="116"/>
      <c r="H81" s="117"/>
      <c r="I81" s="88"/>
      <c r="J81" s="88"/>
      <c r="K81" s="88"/>
      <c r="L81" s="88"/>
      <c r="M81" s="88"/>
      <c r="N81" s="88"/>
    </row>
    <row r="82" spans="1:14" ht="12.75" customHeight="1">
      <c r="A82" s="88"/>
      <c r="B82" s="88"/>
      <c r="C82" s="88"/>
      <c r="D82" s="88"/>
      <c r="E82" s="88"/>
      <c r="F82" s="88"/>
      <c r="G82" s="116"/>
      <c r="H82" s="117"/>
      <c r="I82" s="88"/>
      <c r="J82" s="88"/>
      <c r="K82" s="88"/>
      <c r="L82" s="88"/>
      <c r="M82" s="88"/>
      <c r="N82" s="88"/>
    </row>
    <row r="83" spans="1:14" ht="12.75" customHeight="1">
      <c r="A83" s="88"/>
      <c r="B83" s="88"/>
      <c r="C83" s="88"/>
      <c r="D83" s="88"/>
      <c r="E83" s="88"/>
      <c r="F83" s="88"/>
      <c r="G83" s="116"/>
      <c r="H83" s="117"/>
      <c r="I83" s="88"/>
      <c r="J83" s="88"/>
      <c r="K83" s="88"/>
      <c r="L83" s="88"/>
      <c r="M83" s="88"/>
      <c r="N83" s="88"/>
    </row>
    <row r="84" spans="1:14" ht="12.75" customHeight="1">
      <c r="A84" s="88"/>
      <c r="B84" s="88"/>
      <c r="C84" s="88"/>
      <c r="D84" s="88"/>
      <c r="E84" s="88"/>
      <c r="F84" s="88"/>
      <c r="G84" s="116"/>
      <c r="H84" s="117"/>
      <c r="I84" s="88"/>
      <c r="J84" s="88"/>
      <c r="K84" s="88"/>
      <c r="L84" s="88"/>
      <c r="M84" s="88"/>
      <c r="N84" s="88"/>
    </row>
    <row r="85" spans="1:14" ht="12.75" customHeight="1">
      <c r="A85" s="88"/>
      <c r="B85" s="88"/>
      <c r="C85" s="88"/>
      <c r="D85" s="88"/>
      <c r="E85" s="88"/>
      <c r="F85" s="88"/>
      <c r="G85" s="116"/>
      <c r="H85" s="117"/>
      <c r="I85" s="88"/>
      <c r="J85" s="88"/>
      <c r="K85" s="88"/>
      <c r="L85" s="88"/>
      <c r="M85" s="88"/>
      <c r="N85" s="88"/>
    </row>
    <row r="86" spans="1:14" ht="12.75" customHeight="1">
      <c r="A86" s="88"/>
      <c r="B86" s="88"/>
      <c r="C86" s="88"/>
      <c r="D86" s="88"/>
      <c r="E86" s="88"/>
      <c r="F86" s="88"/>
      <c r="G86" s="116"/>
      <c r="H86" s="117"/>
      <c r="I86" s="88"/>
      <c r="J86" s="88"/>
      <c r="K86" s="88"/>
      <c r="L86" s="88"/>
      <c r="M86" s="88"/>
      <c r="N86" s="88"/>
    </row>
    <row r="87" spans="1:14" ht="12.75" customHeight="1">
      <c r="A87" s="88"/>
      <c r="B87" s="88"/>
      <c r="C87" s="88"/>
      <c r="D87" s="88"/>
      <c r="E87" s="88"/>
      <c r="F87" s="88"/>
      <c r="G87" s="116"/>
      <c r="H87" s="117"/>
      <c r="I87" s="88"/>
      <c r="J87" s="88"/>
      <c r="K87" s="88"/>
      <c r="L87" s="88"/>
      <c r="M87" s="88"/>
      <c r="N87" s="88"/>
    </row>
    <row r="88" spans="1:14" ht="12.75" customHeight="1">
      <c r="A88" s="88"/>
      <c r="B88" s="88"/>
      <c r="C88" s="88"/>
      <c r="D88" s="88"/>
      <c r="E88" s="88"/>
      <c r="F88" s="88"/>
      <c r="G88" s="116"/>
      <c r="H88" s="117"/>
      <c r="I88" s="88"/>
      <c r="J88" s="88"/>
      <c r="K88" s="88"/>
      <c r="L88" s="88"/>
      <c r="M88" s="88"/>
      <c r="N88" s="88"/>
    </row>
    <row r="89" spans="1:14" ht="12.75" customHeight="1">
      <c r="A89" s="88"/>
      <c r="B89" s="88"/>
      <c r="C89" s="88"/>
      <c r="D89" s="88"/>
      <c r="E89" s="88"/>
      <c r="F89" s="88"/>
      <c r="G89" s="116"/>
      <c r="H89" s="117"/>
      <c r="I89" s="88"/>
      <c r="J89" s="88"/>
      <c r="K89" s="88"/>
      <c r="L89" s="88"/>
      <c r="M89" s="88"/>
      <c r="N89" s="88"/>
    </row>
    <row r="90" spans="1:14" ht="12.75" customHeight="1">
      <c r="A90" s="88"/>
      <c r="B90" s="88"/>
      <c r="C90" s="88"/>
      <c r="D90" s="88"/>
      <c r="E90" s="88"/>
      <c r="F90" s="88"/>
      <c r="G90" s="116"/>
      <c r="I90" s="88"/>
      <c r="J90" s="88"/>
      <c r="K90" s="88"/>
      <c r="L90" s="88"/>
      <c r="M90" s="88"/>
      <c r="N90" s="88"/>
    </row>
    <row r="91" spans="1:14" ht="12.75" customHeight="1">
      <c r="A91" s="88"/>
      <c r="B91" s="88"/>
      <c r="C91" s="88"/>
      <c r="D91" s="88"/>
      <c r="E91" s="88"/>
      <c r="F91" s="88"/>
      <c r="G91" s="116"/>
      <c r="I91" s="88"/>
      <c r="J91" s="88"/>
      <c r="K91" s="88"/>
      <c r="L91" s="88"/>
      <c r="M91" s="88"/>
      <c r="N91" s="88"/>
    </row>
    <row r="92" spans="1:14" ht="12.75" customHeight="1">
      <c r="A92" s="88"/>
      <c r="B92" s="88"/>
      <c r="C92" s="88"/>
      <c r="D92" s="88"/>
      <c r="E92" s="88"/>
      <c r="F92" s="88"/>
      <c r="G92" s="116"/>
      <c r="I92" s="88"/>
      <c r="J92" s="88"/>
      <c r="K92" s="88"/>
      <c r="L92" s="88"/>
      <c r="M92" s="88"/>
      <c r="N92" s="88"/>
    </row>
    <row r="93" spans="1:14" ht="12.75" customHeight="1">
      <c r="A93" s="88"/>
      <c r="B93" s="88"/>
      <c r="C93" s="88"/>
      <c r="D93" s="88"/>
      <c r="E93" s="88"/>
      <c r="F93" s="88"/>
      <c r="G93" s="116"/>
      <c r="I93" s="88"/>
      <c r="J93" s="88"/>
      <c r="K93" s="88"/>
      <c r="L93" s="88"/>
      <c r="M93" s="88"/>
      <c r="N93" s="88"/>
    </row>
    <row r="94" spans="1:14" ht="12.75" customHeight="1">
      <c r="A94" s="88"/>
      <c r="B94" s="88"/>
      <c r="C94" s="88"/>
      <c r="D94" s="88"/>
      <c r="E94" s="88"/>
      <c r="F94" s="88"/>
      <c r="G94" s="116"/>
      <c r="I94" s="88"/>
      <c r="J94" s="88"/>
      <c r="K94" s="88"/>
      <c r="L94" s="88"/>
      <c r="M94" s="88"/>
      <c r="N94" s="88"/>
    </row>
    <row r="95" spans="1:14" ht="12.75" customHeight="1">
      <c r="A95" s="88"/>
      <c r="B95" s="88"/>
      <c r="C95" s="88"/>
      <c r="D95" s="88"/>
      <c r="E95" s="88"/>
      <c r="F95" s="88"/>
      <c r="G95" s="116"/>
      <c r="I95" s="88"/>
      <c r="J95" s="88"/>
      <c r="K95" s="88"/>
      <c r="L95" s="88"/>
      <c r="M95" s="88"/>
      <c r="N95" s="88"/>
    </row>
    <row r="96" spans="1:14" ht="12.75" customHeight="1">
      <c r="A96" s="88"/>
      <c r="B96" s="88"/>
      <c r="C96" s="88"/>
      <c r="D96" s="88"/>
      <c r="E96" s="88"/>
      <c r="F96" s="88"/>
      <c r="G96" s="116"/>
      <c r="I96" s="88"/>
      <c r="J96" s="88"/>
      <c r="K96" s="88"/>
      <c r="L96" s="88"/>
      <c r="M96" s="88"/>
      <c r="N96" s="88"/>
    </row>
    <row r="97" spans="1:14" ht="12.75" customHeight="1">
      <c r="A97" s="88"/>
      <c r="B97" s="88"/>
      <c r="C97" s="88"/>
      <c r="D97" s="88"/>
      <c r="E97" s="88"/>
      <c r="F97" s="88"/>
      <c r="G97" s="116"/>
      <c r="I97" s="88"/>
      <c r="J97" s="88"/>
      <c r="K97" s="88"/>
      <c r="L97" s="88"/>
      <c r="M97" s="88"/>
      <c r="N97" s="88"/>
    </row>
    <row r="98" spans="1:14" ht="12.75" customHeight="1">
      <c r="A98" s="88"/>
      <c r="B98" s="88"/>
      <c r="C98" s="88"/>
      <c r="D98" s="88"/>
      <c r="E98" s="88"/>
      <c r="F98" s="88"/>
      <c r="I98" s="88"/>
      <c r="J98" s="88"/>
      <c r="K98" s="88"/>
      <c r="L98" s="88"/>
      <c r="M98" s="88"/>
      <c r="N98" s="88"/>
    </row>
    <row r="99" spans="1:14" ht="12.75" customHeight="1">
      <c r="A99" s="88"/>
      <c r="B99" s="88"/>
      <c r="C99" s="88"/>
      <c r="D99" s="88"/>
      <c r="E99" s="88"/>
      <c r="F99" s="88"/>
      <c r="I99" s="88"/>
      <c r="J99" s="88"/>
      <c r="K99" s="88"/>
      <c r="L99" s="88"/>
      <c r="M99" s="88"/>
      <c r="N99" s="88"/>
    </row>
    <row r="100" spans="1:14" ht="12.75" customHeight="1">
      <c r="A100" s="88"/>
      <c r="B100" s="88"/>
      <c r="C100" s="88"/>
      <c r="D100" s="88"/>
      <c r="E100" s="88"/>
      <c r="F100" s="88"/>
      <c r="I100" s="88"/>
      <c r="J100" s="88"/>
      <c r="K100" s="88"/>
      <c r="L100" s="88"/>
      <c r="M100" s="88"/>
      <c r="N100" s="88"/>
    </row>
    <row r="101" spans="1:14" ht="12.75" customHeight="1">
      <c r="A101" s="88"/>
      <c r="B101" s="88"/>
      <c r="C101" s="88"/>
      <c r="D101" s="88"/>
      <c r="E101" s="88"/>
      <c r="F101" s="88"/>
      <c r="I101" s="88"/>
      <c r="J101" s="88"/>
      <c r="K101" s="88"/>
      <c r="L101" s="88"/>
      <c r="M101" s="88"/>
      <c r="N101" s="88"/>
    </row>
    <row r="102" spans="1:14" ht="12.75" customHeight="1">
      <c r="A102" s="88"/>
      <c r="B102" s="88"/>
      <c r="C102" s="88"/>
      <c r="D102" s="88"/>
      <c r="E102" s="88"/>
      <c r="F102" s="88"/>
      <c r="I102" s="88"/>
      <c r="J102" s="88"/>
      <c r="K102" s="88"/>
      <c r="L102" s="88"/>
      <c r="M102" s="88"/>
      <c r="N102" s="88"/>
    </row>
    <row r="103" spans="1:14" ht="12.75" customHeight="1">
      <c r="A103" s="88"/>
      <c r="B103" s="88"/>
      <c r="C103" s="88"/>
      <c r="D103" s="88"/>
      <c r="E103" s="88"/>
      <c r="F103" s="88"/>
      <c r="I103" s="88"/>
      <c r="J103" s="88"/>
      <c r="K103" s="88"/>
      <c r="L103" s="88"/>
      <c r="M103" s="88"/>
      <c r="N103" s="88"/>
    </row>
    <row r="104" spans="1:14" ht="12.75" customHeight="1">
      <c r="A104" s="88"/>
      <c r="B104" s="88"/>
      <c r="C104" s="88"/>
      <c r="D104" s="88"/>
      <c r="E104" s="88"/>
      <c r="F104" s="88"/>
      <c r="I104" s="88"/>
      <c r="J104" s="88"/>
      <c r="K104" s="88"/>
      <c r="L104" s="88"/>
      <c r="M104" s="88"/>
      <c r="N104" s="88"/>
    </row>
    <row r="105" spans="1:14" ht="12.75" customHeight="1">
      <c r="A105" s="88"/>
      <c r="B105" s="88"/>
      <c r="C105" s="88"/>
      <c r="D105" s="88"/>
      <c r="E105" s="88"/>
      <c r="F105" s="88"/>
      <c r="I105" s="88"/>
      <c r="J105" s="88"/>
      <c r="K105" s="88"/>
      <c r="L105" s="88"/>
      <c r="M105" s="88"/>
      <c r="N105" s="88"/>
    </row>
    <row r="106" spans="1:14" ht="12.75" customHeight="1">
      <c r="A106" s="88"/>
      <c r="B106" s="88"/>
      <c r="C106" s="88"/>
      <c r="D106" s="88"/>
      <c r="E106" s="88"/>
      <c r="F106" s="88"/>
      <c r="I106" s="88"/>
      <c r="J106" s="88"/>
      <c r="K106" s="88"/>
      <c r="L106" s="88"/>
      <c r="M106" s="88"/>
      <c r="N106" s="88"/>
    </row>
    <row r="107" spans="1:14" ht="12.75" customHeight="1">
      <c r="A107" s="88"/>
      <c r="B107" s="88"/>
      <c r="C107" s="88"/>
      <c r="D107" s="88"/>
      <c r="E107" s="88"/>
      <c r="F107" s="88"/>
      <c r="I107" s="88"/>
      <c r="J107" s="88"/>
      <c r="K107" s="88"/>
      <c r="L107" s="88"/>
      <c r="M107" s="88"/>
      <c r="N107" s="88"/>
    </row>
    <row r="108" spans="1:14" ht="12.75" customHeight="1">
      <c r="A108" s="88"/>
      <c r="B108" s="88"/>
      <c r="C108" s="88"/>
      <c r="D108" s="88"/>
      <c r="E108" s="88"/>
      <c r="F108" s="88"/>
      <c r="I108" s="88"/>
      <c r="J108" s="88"/>
      <c r="K108" s="88"/>
      <c r="L108" s="88"/>
      <c r="M108" s="88"/>
      <c r="N108" s="88"/>
    </row>
    <row r="109" spans="1:14" ht="12.75" customHeight="1">
      <c r="A109" s="88"/>
      <c r="B109" s="88"/>
      <c r="C109" s="88"/>
      <c r="D109" s="88"/>
      <c r="E109" s="88"/>
      <c r="F109" s="88"/>
      <c r="I109" s="88"/>
      <c r="J109" s="88"/>
      <c r="K109" s="88"/>
      <c r="L109" s="88"/>
      <c r="M109" s="88"/>
      <c r="N109" s="88"/>
    </row>
    <row r="110" spans="1:14" ht="12.75" customHeight="1">
      <c r="A110" s="88"/>
      <c r="B110" s="88"/>
      <c r="C110" s="88"/>
      <c r="D110" s="88"/>
      <c r="E110" s="88"/>
      <c r="F110" s="88"/>
      <c r="I110" s="88"/>
      <c r="J110" s="88"/>
      <c r="K110" s="88"/>
      <c r="L110" s="88"/>
      <c r="M110" s="88"/>
      <c r="N110" s="88"/>
    </row>
    <row r="111" spans="1:14" ht="12.75" customHeight="1">
      <c r="A111" s="88"/>
      <c r="B111" s="88"/>
      <c r="C111" s="88"/>
      <c r="D111" s="88"/>
      <c r="E111" s="88"/>
      <c r="F111" s="88"/>
      <c r="I111" s="88"/>
      <c r="J111" s="88"/>
      <c r="K111" s="88"/>
      <c r="L111" s="88"/>
      <c r="M111" s="88"/>
      <c r="N111" s="88"/>
    </row>
    <row r="112" spans="1:14" ht="12.75" customHeight="1">
      <c r="A112" s="88"/>
      <c r="B112" s="88"/>
      <c r="C112" s="88"/>
      <c r="D112" s="88"/>
      <c r="E112" s="88"/>
      <c r="F112" s="88"/>
      <c r="I112" s="88"/>
      <c r="J112" s="88"/>
      <c r="K112" s="88"/>
      <c r="L112" s="88"/>
      <c r="M112" s="88"/>
      <c r="N112" s="88"/>
    </row>
    <row r="113" spans="1:14" ht="12.75" customHeight="1">
      <c r="A113" s="88"/>
      <c r="B113" s="88"/>
      <c r="C113" s="88"/>
      <c r="D113" s="88"/>
      <c r="E113" s="88"/>
      <c r="F113" s="88"/>
      <c r="I113" s="88"/>
      <c r="J113" s="88"/>
      <c r="K113" s="88"/>
      <c r="L113" s="88"/>
      <c r="M113" s="88"/>
      <c r="N113" s="88"/>
    </row>
    <row r="114" spans="1:14" ht="12.75" customHeight="1">
      <c r="A114" s="88"/>
      <c r="B114" s="88"/>
      <c r="C114" s="88"/>
      <c r="D114" s="88"/>
      <c r="E114" s="88"/>
      <c r="F114" s="88"/>
      <c r="I114" s="88"/>
      <c r="J114" s="88"/>
      <c r="K114" s="88"/>
      <c r="L114" s="88"/>
      <c r="M114" s="88"/>
      <c r="N114" s="88"/>
    </row>
    <row r="115" spans="1:14" ht="12.75" customHeight="1">
      <c r="A115" s="88"/>
      <c r="B115" s="88"/>
      <c r="C115" s="88"/>
      <c r="D115" s="88"/>
      <c r="E115" s="88"/>
      <c r="F115" s="88"/>
      <c r="I115" s="88"/>
      <c r="J115" s="88"/>
      <c r="K115" s="88"/>
      <c r="L115" s="88"/>
      <c r="M115" s="88"/>
      <c r="N115" s="88"/>
    </row>
    <row r="116" spans="1:14" ht="12.75" customHeight="1">
      <c r="A116" s="88"/>
      <c r="B116" s="88"/>
      <c r="C116" s="88"/>
      <c r="D116" s="88"/>
      <c r="E116" s="88"/>
      <c r="F116" s="88"/>
      <c r="I116" s="88"/>
      <c r="J116" s="88"/>
      <c r="K116" s="88"/>
      <c r="L116" s="88"/>
      <c r="M116" s="88"/>
      <c r="N116" s="88"/>
    </row>
    <row r="117" spans="1:14" ht="12.75" customHeight="1">
      <c r="A117" s="88"/>
      <c r="B117" s="88"/>
      <c r="C117" s="88"/>
      <c r="D117" s="88"/>
      <c r="E117" s="88"/>
      <c r="F117" s="88"/>
      <c r="I117" s="88"/>
      <c r="J117" s="88"/>
      <c r="K117" s="88"/>
      <c r="L117" s="88"/>
      <c r="M117" s="88"/>
      <c r="N117" s="88"/>
    </row>
    <row r="118" spans="1:14" ht="12.75" customHeight="1">
      <c r="A118" s="88"/>
      <c r="B118" s="88"/>
      <c r="C118" s="88"/>
      <c r="D118" s="88"/>
      <c r="E118" s="88"/>
      <c r="F118" s="88"/>
      <c r="I118" s="88"/>
      <c r="J118" s="88"/>
      <c r="K118" s="88"/>
      <c r="L118" s="88"/>
      <c r="M118" s="88"/>
      <c r="N118" s="88"/>
    </row>
    <row r="119" spans="1:14" ht="12.75" customHeight="1">
      <c r="A119" s="88"/>
      <c r="B119" s="88"/>
      <c r="C119" s="88"/>
      <c r="D119" s="88"/>
      <c r="E119" s="88"/>
      <c r="F119" s="88"/>
      <c r="I119" s="88"/>
      <c r="J119" s="88"/>
      <c r="K119" s="88"/>
      <c r="L119" s="88"/>
      <c r="M119" s="88"/>
      <c r="N119" s="88"/>
    </row>
    <row r="120" spans="1:14" ht="12.75" customHeight="1">
      <c r="A120" s="88"/>
      <c r="B120" s="88"/>
      <c r="C120" s="88"/>
      <c r="D120" s="88"/>
      <c r="E120" s="88"/>
      <c r="F120" s="88"/>
      <c r="I120" s="88"/>
      <c r="J120" s="88"/>
      <c r="K120" s="88"/>
      <c r="L120" s="88"/>
      <c r="M120" s="88"/>
      <c r="N120" s="88"/>
    </row>
    <row r="121" spans="1:14" ht="12.75" customHeight="1">
      <c r="A121" s="88"/>
      <c r="B121" s="88"/>
      <c r="C121" s="88"/>
      <c r="D121" s="88"/>
      <c r="E121" s="88"/>
      <c r="F121" s="88"/>
      <c r="I121" s="88"/>
      <c r="J121" s="88"/>
      <c r="K121" s="88"/>
      <c r="L121" s="88"/>
      <c r="M121" s="88"/>
      <c r="N121" s="88"/>
    </row>
    <row r="122" spans="1:14" ht="12.75" customHeight="1">
      <c r="A122" s="88"/>
      <c r="B122" s="88"/>
      <c r="C122" s="88"/>
      <c r="D122" s="88"/>
      <c r="E122" s="88"/>
      <c r="F122" s="88"/>
      <c r="I122" s="88"/>
      <c r="J122" s="88"/>
      <c r="K122" s="88"/>
      <c r="L122" s="88"/>
      <c r="M122" s="88"/>
      <c r="N122" s="88"/>
    </row>
    <row r="123" spans="1:14" ht="12.75" customHeight="1">
      <c r="A123" s="88"/>
      <c r="B123" s="88"/>
      <c r="C123" s="88"/>
      <c r="D123" s="88"/>
      <c r="E123" s="88"/>
      <c r="F123" s="88"/>
      <c r="I123" s="88"/>
      <c r="J123" s="88"/>
      <c r="K123" s="88"/>
      <c r="L123" s="88"/>
      <c r="M123" s="88"/>
      <c r="N123" s="88"/>
    </row>
    <row r="124" spans="1:14" ht="12.75" customHeight="1">
      <c r="A124" s="88"/>
      <c r="B124" s="88"/>
      <c r="C124" s="88"/>
      <c r="D124" s="88"/>
      <c r="E124" s="88"/>
      <c r="F124" s="88"/>
      <c r="I124" s="88"/>
      <c r="J124" s="88"/>
      <c r="K124" s="88"/>
      <c r="L124" s="88"/>
      <c r="M124" s="88"/>
      <c r="N124" s="88"/>
    </row>
    <row r="125" spans="1:14" ht="12.75" customHeight="1">
      <c r="A125" s="88"/>
      <c r="B125" s="88"/>
      <c r="C125" s="88"/>
      <c r="D125" s="88"/>
      <c r="E125" s="88"/>
      <c r="F125" s="88"/>
      <c r="I125" s="88"/>
      <c r="J125" s="88"/>
      <c r="K125" s="88"/>
      <c r="L125" s="88"/>
      <c r="M125" s="88"/>
      <c r="N125" s="88"/>
    </row>
    <row r="126" spans="1:14" ht="12.75" customHeight="1">
      <c r="A126" s="88"/>
      <c r="B126" s="88"/>
      <c r="C126" s="88"/>
      <c r="D126" s="88"/>
      <c r="E126" s="88"/>
      <c r="F126" s="88"/>
      <c r="I126" s="88"/>
      <c r="J126" s="88"/>
      <c r="K126" s="88"/>
      <c r="L126" s="88"/>
      <c r="M126" s="88"/>
      <c r="N126" s="88"/>
    </row>
    <row r="127" spans="1:14" ht="12.75" customHeight="1">
      <c r="A127" s="88"/>
      <c r="B127" s="88"/>
      <c r="C127" s="88"/>
      <c r="D127" s="88"/>
      <c r="E127" s="88"/>
      <c r="F127" s="88"/>
      <c r="I127" s="88"/>
      <c r="J127" s="88"/>
      <c r="K127" s="88"/>
      <c r="L127" s="88"/>
      <c r="M127" s="88"/>
      <c r="N127" s="88"/>
    </row>
    <row r="128" spans="1:14" ht="12.75" customHeight="1">
      <c r="A128" s="88"/>
      <c r="B128" s="88"/>
      <c r="C128" s="88"/>
      <c r="D128" s="88"/>
      <c r="E128" s="88"/>
      <c r="F128" s="88"/>
      <c r="I128" s="88"/>
      <c r="J128" s="88"/>
      <c r="K128" s="88"/>
      <c r="L128" s="88"/>
      <c r="M128" s="88"/>
      <c r="N128" s="88"/>
    </row>
    <row r="129" spans="1:14" ht="12.75" customHeight="1">
      <c r="A129" s="88"/>
      <c r="B129" s="88"/>
      <c r="C129" s="88"/>
      <c r="D129" s="88"/>
      <c r="E129" s="88"/>
      <c r="F129" s="88"/>
      <c r="I129" s="88"/>
      <c r="J129" s="88"/>
      <c r="K129" s="88"/>
      <c r="L129" s="88"/>
      <c r="M129" s="88"/>
      <c r="N129" s="88"/>
    </row>
    <row r="130" spans="1:14" ht="12.75" customHeight="1">
      <c r="A130" s="88"/>
      <c r="B130" s="88"/>
      <c r="C130" s="88"/>
      <c r="D130" s="88"/>
      <c r="E130" s="88"/>
      <c r="F130" s="88"/>
      <c r="I130" s="88"/>
      <c r="J130" s="88"/>
      <c r="K130" s="88"/>
      <c r="L130" s="88"/>
      <c r="M130" s="88"/>
      <c r="N130" s="88"/>
    </row>
    <row r="131" spans="1:14" ht="12.75" customHeight="1">
      <c r="A131" s="88"/>
      <c r="B131" s="88"/>
      <c r="C131" s="88"/>
      <c r="D131" s="88"/>
      <c r="E131" s="88"/>
      <c r="F131" s="88"/>
      <c r="I131" s="88"/>
      <c r="J131" s="88"/>
      <c r="K131" s="88"/>
      <c r="L131" s="88"/>
      <c r="M131" s="88"/>
      <c r="N131" s="88"/>
    </row>
    <row r="132" spans="1:14" ht="12.75" customHeight="1">
      <c r="A132" s="88"/>
      <c r="B132" s="88"/>
      <c r="C132" s="88"/>
      <c r="D132" s="88"/>
      <c r="E132" s="88"/>
      <c r="F132" s="88"/>
      <c r="I132" s="88"/>
      <c r="J132" s="88"/>
      <c r="K132" s="88"/>
      <c r="L132" s="88"/>
      <c r="M132" s="88"/>
      <c r="N132" s="88"/>
    </row>
    <row r="133" spans="1:14" ht="12.75" customHeight="1">
      <c r="A133" s="88"/>
      <c r="B133" s="88"/>
      <c r="C133" s="88"/>
      <c r="D133" s="88"/>
      <c r="E133" s="88"/>
      <c r="F133" s="88"/>
      <c r="I133" s="88"/>
      <c r="J133" s="88"/>
      <c r="K133" s="88"/>
      <c r="L133" s="88"/>
      <c r="M133" s="88"/>
      <c r="N133" s="88"/>
    </row>
    <row r="134" spans="1:14" ht="12.75" customHeight="1">
      <c r="A134" s="88"/>
      <c r="B134" s="88"/>
      <c r="C134" s="88"/>
      <c r="D134" s="88"/>
      <c r="E134" s="88"/>
      <c r="F134" s="88"/>
      <c r="I134" s="88"/>
      <c r="J134" s="88"/>
      <c r="K134" s="88"/>
      <c r="L134" s="88"/>
      <c r="M134" s="88"/>
      <c r="N134" s="88"/>
    </row>
    <row r="135" spans="1:14" ht="12.75" customHeight="1">
      <c r="A135" s="88"/>
      <c r="B135" s="88"/>
      <c r="C135" s="88"/>
      <c r="D135" s="88"/>
      <c r="E135" s="88"/>
      <c r="F135" s="88"/>
      <c r="I135" s="88"/>
      <c r="J135" s="88"/>
      <c r="K135" s="88"/>
      <c r="L135" s="88"/>
      <c r="M135" s="88"/>
      <c r="N135" s="88"/>
    </row>
    <row r="136" spans="1:14" ht="12.75" customHeight="1">
      <c r="A136" s="88"/>
      <c r="B136" s="88"/>
      <c r="C136" s="88"/>
      <c r="D136" s="88"/>
      <c r="E136" s="88"/>
      <c r="F136" s="88"/>
      <c r="I136" s="88"/>
      <c r="J136" s="88"/>
      <c r="K136" s="88"/>
      <c r="L136" s="88"/>
      <c r="M136" s="88"/>
      <c r="N136" s="88"/>
    </row>
    <row r="137" spans="1:14" ht="12.75" customHeight="1">
      <c r="A137" s="88"/>
      <c r="B137" s="88"/>
      <c r="C137" s="88"/>
      <c r="D137" s="88"/>
      <c r="E137" s="88"/>
      <c r="F137" s="88"/>
      <c r="I137" s="88"/>
      <c r="J137" s="88"/>
      <c r="K137" s="88"/>
      <c r="L137" s="88"/>
      <c r="M137" s="88"/>
      <c r="N137" s="88"/>
    </row>
    <row r="138" spans="1:14" ht="12.75" customHeight="1">
      <c r="A138" s="88"/>
      <c r="B138" s="88"/>
      <c r="C138" s="88"/>
      <c r="D138" s="88"/>
      <c r="E138" s="88"/>
      <c r="F138" s="88"/>
      <c r="I138" s="88"/>
      <c r="J138" s="88"/>
      <c r="K138" s="88"/>
      <c r="L138" s="88"/>
      <c r="M138" s="88"/>
      <c r="N138" s="88"/>
    </row>
    <row r="139" spans="1:14" ht="12.75" customHeight="1">
      <c r="A139" s="88"/>
      <c r="B139" s="88"/>
      <c r="C139" s="88"/>
      <c r="D139" s="88"/>
      <c r="E139" s="88"/>
      <c r="F139" s="88"/>
      <c r="I139" s="88"/>
      <c r="J139" s="88"/>
      <c r="K139" s="88"/>
      <c r="L139" s="88"/>
      <c r="M139" s="88"/>
      <c r="N139" s="88"/>
    </row>
    <row r="140" spans="1:14" ht="12.75" customHeight="1">
      <c r="A140" s="88"/>
      <c r="B140" s="88"/>
      <c r="C140" s="88"/>
      <c r="D140" s="88"/>
      <c r="E140" s="88"/>
      <c r="F140" s="88"/>
      <c r="I140" s="88"/>
      <c r="J140" s="88"/>
      <c r="K140" s="88"/>
      <c r="L140" s="88"/>
      <c r="M140" s="88"/>
      <c r="N140" s="88"/>
    </row>
    <row r="141" spans="1:14" ht="12.75" customHeight="1">
      <c r="A141" s="88"/>
      <c r="B141" s="88"/>
      <c r="C141" s="88"/>
      <c r="D141" s="88"/>
      <c r="E141" s="88"/>
      <c r="F141" s="88"/>
      <c r="I141" s="88"/>
      <c r="J141" s="88"/>
      <c r="K141" s="88"/>
      <c r="L141" s="88"/>
      <c r="M141" s="88"/>
      <c r="N141" s="88"/>
    </row>
    <row r="142" spans="1:14" ht="12.75" customHeight="1">
      <c r="A142" s="88"/>
      <c r="B142" s="88"/>
      <c r="C142" s="88"/>
      <c r="D142" s="88"/>
      <c r="E142" s="88"/>
      <c r="F142" s="88"/>
      <c r="I142" s="88"/>
      <c r="J142" s="88"/>
      <c r="K142" s="88"/>
      <c r="L142" s="88"/>
      <c r="M142" s="88"/>
      <c r="N142" s="88"/>
    </row>
    <row r="143" spans="1:14" ht="12.75" customHeight="1">
      <c r="A143" s="88"/>
      <c r="B143" s="88"/>
      <c r="C143" s="88"/>
      <c r="D143" s="88"/>
      <c r="E143" s="88"/>
      <c r="F143" s="88"/>
      <c r="I143" s="88"/>
      <c r="J143" s="88"/>
      <c r="K143" s="88"/>
      <c r="L143" s="88"/>
      <c r="M143" s="88"/>
      <c r="N143" s="88"/>
    </row>
    <row r="144" spans="1:14" ht="12.75" customHeight="1">
      <c r="A144" s="88"/>
      <c r="B144" s="88"/>
      <c r="C144" s="88"/>
      <c r="D144" s="88"/>
      <c r="E144" s="88"/>
      <c r="F144" s="88"/>
      <c r="I144" s="88"/>
      <c r="J144" s="88"/>
      <c r="K144" s="88"/>
      <c r="L144" s="88"/>
      <c r="M144" s="88"/>
      <c r="N144" s="88"/>
    </row>
    <row r="145" spans="1:14" ht="12.75" customHeight="1">
      <c r="A145" s="88"/>
      <c r="B145" s="88"/>
      <c r="C145" s="88"/>
      <c r="D145" s="88"/>
      <c r="E145" s="88"/>
      <c r="F145" s="88"/>
      <c r="I145" s="88"/>
      <c r="J145" s="88"/>
      <c r="K145" s="88"/>
      <c r="L145" s="88"/>
      <c r="M145" s="88"/>
      <c r="N145" s="88"/>
    </row>
    <row r="146" spans="1:14" ht="12.75" customHeight="1">
      <c r="A146" s="88"/>
      <c r="B146" s="88"/>
      <c r="C146" s="88"/>
      <c r="D146" s="88"/>
      <c r="E146" s="88"/>
      <c r="F146" s="88"/>
      <c r="I146" s="88"/>
      <c r="J146" s="88"/>
      <c r="K146" s="88"/>
      <c r="L146" s="88"/>
      <c r="M146" s="88"/>
      <c r="N146" s="88"/>
    </row>
    <row r="147" spans="1:14" ht="12.75" customHeight="1">
      <c r="A147" s="88"/>
      <c r="B147" s="88"/>
      <c r="C147" s="88"/>
      <c r="D147" s="88"/>
      <c r="E147" s="88"/>
      <c r="F147" s="88"/>
      <c r="I147" s="88"/>
      <c r="J147" s="88"/>
      <c r="K147" s="88"/>
      <c r="L147" s="88"/>
      <c r="M147" s="88"/>
      <c r="N147" s="88"/>
    </row>
    <row r="148" spans="1:14" ht="12.75" customHeight="1">
      <c r="A148" s="88"/>
      <c r="B148" s="88"/>
      <c r="C148" s="88"/>
      <c r="D148" s="88"/>
      <c r="E148" s="88"/>
      <c r="F148" s="88"/>
      <c r="I148" s="88"/>
      <c r="J148" s="88"/>
      <c r="K148" s="88"/>
      <c r="L148" s="88"/>
      <c r="M148" s="88"/>
      <c r="N148" s="88"/>
    </row>
    <row r="149" spans="1:14" ht="12.75" customHeight="1">
      <c r="A149" s="88"/>
      <c r="B149" s="88"/>
      <c r="C149" s="88"/>
      <c r="D149" s="88"/>
      <c r="E149" s="88"/>
      <c r="F149" s="88"/>
      <c r="I149" s="88"/>
      <c r="J149" s="88"/>
      <c r="K149" s="88"/>
      <c r="L149" s="88"/>
      <c r="M149" s="88"/>
      <c r="N149" s="88"/>
    </row>
    <row r="150" spans="1:14" ht="12.75" customHeight="1">
      <c r="A150" s="88"/>
      <c r="B150" s="88"/>
      <c r="C150" s="88"/>
      <c r="D150" s="88"/>
      <c r="E150" s="88"/>
      <c r="F150" s="88"/>
      <c r="I150" s="88"/>
      <c r="J150" s="88"/>
      <c r="K150" s="88"/>
      <c r="L150" s="88"/>
      <c r="M150" s="88"/>
      <c r="N150" s="88"/>
    </row>
    <row r="151" spans="1:14" ht="12.75" customHeight="1">
      <c r="A151" s="88"/>
      <c r="B151" s="88"/>
      <c r="C151" s="88"/>
      <c r="D151" s="88"/>
      <c r="E151" s="88"/>
      <c r="F151" s="88"/>
      <c r="I151" s="88"/>
      <c r="J151" s="88"/>
      <c r="K151" s="88"/>
      <c r="L151" s="88"/>
      <c r="M151" s="88"/>
      <c r="N151" s="88"/>
    </row>
    <row r="152" spans="1:14" ht="12.75" customHeight="1">
      <c r="A152" s="88"/>
      <c r="B152" s="88"/>
      <c r="C152" s="88"/>
      <c r="D152" s="88"/>
      <c r="E152" s="88"/>
      <c r="F152" s="88"/>
      <c r="I152" s="88"/>
      <c r="J152" s="88"/>
      <c r="K152" s="88"/>
      <c r="L152" s="88"/>
      <c r="M152" s="88"/>
      <c r="N152" s="88"/>
    </row>
    <row r="153" spans="1:14" ht="12.75" customHeight="1">
      <c r="A153" s="88"/>
      <c r="B153" s="88"/>
      <c r="C153" s="88"/>
      <c r="D153" s="88"/>
      <c r="E153" s="88"/>
      <c r="F153" s="88"/>
      <c r="I153" s="88"/>
      <c r="J153" s="88"/>
      <c r="K153" s="88"/>
      <c r="L153" s="88"/>
      <c r="M153" s="88"/>
      <c r="N153" s="88"/>
    </row>
    <row r="154" spans="1:14" ht="12.75" customHeight="1">
      <c r="A154" s="88"/>
      <c r="B154" s="88"/>
      <c r="C154" s="88"/>
      <c r="D154" s="88"/>
      <c r="E154" s="88"/>
      <c r="F154" s="88"/>
      <c r="I154" s="88"/>
      <c r="J154" s="88"/>
      <c r="K154" s="88"/>
      <c r="L154" s="88"/>
      <c r="M154" s="88"/>
      <c r="N154" s="88"/>
    </row>
    <row r="155" spans="1:14" ht="12.75" customHeight="1">
      <c r="A155" s="88"/>
      <c r="B155" s="88"/>
      <c r="C155" s="88"/>
      <c r="D155" s="88"/>
      <c r="E155" s="88"/>
      <c r="F155" s="88"/>
      <c r="I155" s="88"/>
      <c r="J155" s="88"/>
      <c r="K155" s="88"/>
      <c r="L155" s="88"/>
      <c r="M155" s="88"/>
      <c r="N155" s="88"/>
    </row>
    <row r="156" spans="1:14" ht="12.75" customHeight="1">
      <c r="A156" s="88"/>
      <c r="B156" s="88"/>
      <c r="C156" s="88"/>
      <c r="D156" s="88"/>
      <c r="E156" s="88"/>
      <c r="F156" s="88"/>
      <c r="I156" s="88"/>
      <c r="J156" s="88"/>
      <c r="K156" s="88"/>
      <c r="L156" s="88"/>
      <c r="M156" s="88"/>
      <c r="N156" s="88"/>
    </row>
    <row r="157" spans="1:14" ht="12.75" customHeight="1">
      <c r="A157" s="88"/>
      <c r="B157" s="88"/>
      <c r="C157" s="88"/>
      <c r="D157" s="88"/>
      <c r="E157" s="88"/>
      <c r="F157" s="88"/>
      <c r="I157" s="88"/>
      <c r="J157" s="88"/>
      <c r="K157" s="88"/>
      <c r="L157" s="88"/>
      <c r="M157" s="88"/>
      <c r="N157" s="88"/>
    </row>
    <row r="158" spans="1:14" ht="12.75" customHeight="1">
      <c r="A158" s="88"/>
      <c r="B158" s="88"/>
      <c r="C158" s="88"/>
      <c r="D158" s="88"/>
      <c r="E158" s="88"/>
      <c r="F158" s="88"/>
      <c r="I158" s="88"/>
      <c r="J158" s="88"/>
      <c r="K158" s="88"/>
      <c r="L158" s="88"/>
      <c r="M158" s="88"/>
      <c r="N158" s="88"/>
    </row>
    <row r="159" spans="1:14" ht="12.75" customHeight="1">
      <c r="A159" s="88"/>
      <c r="B159" s="88"/>
      <c r="C159" s="88"/>
      <c r="D159" s="88"/>
      <c r="E159" s="88"/>
      <c r="F159" s="88"/>
      <c r="I159" s="88"/>
      <c r="J159" s="88"/>
      <c r="K159" s="88"/>
      <c r="L159" s="88"/>
      <c r="M159" s="88"/>
      <c r="N159" s="88"/>
    </row>
    <row r="160" spans="1:14" ht="12.75" customHeight="1">
      <c r="A160" s="88"/>
      <c r="B160" s="88"/>
      <c r="C160" s="88"/>
      <c r="D160" s="88"/>
      <c r="E160" s="88"/>
      <c r="F160" s="88"/>
      <c r="I160" s="88"/>
      <c r="J160" s="88"/>
      <c r="K160" s="88"/>
      <c r="L160" s="88"/>
      <c r="M160" s="88"/>
      <c r="N160" s="88"/>
    </row>
    <row r="161" spans="1:14" ht="12.75" customHeight="1">
      <c r="A161" s="88"/>
      <c r="B161" s="88"/>
      <c r="C161" s="88"/>
      <c r="D161" s="88"/>
      <c r="E161" s="88"/>
      <c r="F161" s="88"/>
      <c r="I161" s="88"/>
      <c r="J161" s="88"/>
      <c r="K161" s="88"/>
      <c r="L161" s="88"/>
      <c r="M161" s="88"/>
      <c r="N161" s="88"/>
    </row>
    <row r="162" spans="1:14" ht="12.75" customHeight="1">
      <c r="A162" s="88"/>
      <c r="B162" s="88"/>
      <c r="C162" s="88"/>
      <c r="D162" s="88"/>
      <c r="E162" s="88"/>
      <c r="F162" s="88"/>
      <c r="I162" s="88"/>
      <c r="J162" s="88"/>
      <c r="K162" s="88"/>
      <c r="L162" s="88"/>
      <c r="M162" s="88"/>
      <c r="N162" s="88"/>
    </row>
    <row r="163" spans="1:14" ht="12.75" customHeight="1">
      <c r="A163" s="88"/>
      <c r="B163" s="88"/>
      <c r="C163" s="88"/>
      <c r="D163" s="88"/>
      <c r="E163" s="88"/>
      <c r="F163" s="88"/>
      <c r="I163" s="88"/>
      <c r="J163" s="88"/>
      <c r="K163" s="88"/>
      <c r="L163" s="88"/>
      <c r="M163" s="88"/>
      <c r="N163" s="88"/>
    </row>
    <row r="164" spans="1:14" ht="12.75" customHeight="1">
      <c r="A164" s="88"/>
      <c r="B164" s="88"/>
      <c r="C164" s="88"/>
      <c r="D164" s="88"/>
      <c r="E164" s="88"/>
      <c r="F164" s="88"/>
      <c r="I164" s="88"/>
      <c r="J164" s="88"/>
      <c r="K164" s="88"/>
      <c r="L164" s="88"/>
      <c r="M164" s="88"/>
      <c r="N164" s="88"/>
    </row>
    <row r="165" spans="1:14" ht="12.75" customHeight="1">
      <c r="A165" s="88"/>
      <c r="B165" s="88"/>
      <c r="C165" s="88"/>
      <c r="D165" s="88"/>
      <c r="E165" s="88"/>
      <c r="F165" s="88"/>
      <c r="I165" s="88"/>
      <c r="J165" s="88"/>
      <c r="K165" s="88"/>
      <c r="L165" s="88"/>
      <c r="M165" s="88"/>
      <c r="N165" s="88"/>
    </row>
    <row r="166" spans="1:14" ht="12.75" customHeight="1">
      <c r="A166" s="88"/>
      <c r="B166" s="88"/>
      <c r="C166" s="88"/>
      <c r="D166" s="88"/>
      <c r="E166" s="88"/>
      <c r="F166" s="88"/>
      <c r="I166" s="88"/>
      <c r="J166" s="88"/>
      <c r="K166" s="88"/>
      <c r="L166" s="88"/>
      <c r="M166" s="88"/>
      <c r="N166" s="88"/>
    </row>
    <row r="167" spans="1:14" ht="12.75" customHeight="1">
      <c r="A167" s="88"/>
      <c r="B167" s="88"/>
      <c r="C167" s="88"/>
      <c r="D167" s="88"/>
      <c r="E167" s="88"/>
      <c r="F167" s="88"/>
      <c r="I167" s="88"/>
      <c r="J167" s="88"/>
      <c r="K167" s="88"/>
      <c r="L167" s="88"/>
      <c r="M167" s="88"/>
      <c r="N167" s="88"/>
    </row>
    <row r="168" spans="1:14" ht="12.75" customHeight="1">
      <c r="A168" s="88"/>
      <c r="B168" s="88"/>
      <c r="C168" s="88"/>
      <c r="D168" s="88"/>
      <c r="E168" s="88"/>
      <c r="F168" s="88"/>
      <c r="I168" s="88"/>
      <c r="J168" s="88"/>
      <c r="K168" s="88"/>
      <c r="L168" s="88"/>
      <c r="M168" s="88"/>
      <c r="N168" s="88"/>
    </row>
    <row r="169" spans="1:14" ht="12.75" customHeight="1">
      <c r="A169" s="88"/>
      <c r="B169" s="88"/>
      <c r="C169" s="88"/>
      <c r="D169" s="88"/>
      <c r="E169" s="88"/>
      <c r="F169" s="88"/>
      <c r="I169" s="88"/>
      <c r="J169" s="88"/>
      <c r="K169" s="88"/>
      <c r="L169" s="88"/>
      <c r="M169" s="88"/>
      <c r="N169" s="88"/>
    </row>
    <row r="170" spans="1:14" ht="12.75" customHeight="1">
      <c r="A170" s="88"/>
      <c r="B170" s="88"/>
      <c r="C170" s="88"/>
      <c r="D170" s="88"/>
      <c r="E170" s="88"/>
      <c r="F170" s="88"/>
      <c r="I170" s="88"/>
      <c r="J170" s="88"/>
      <c r="K170" s="88"/>
      <c r="L170" s="88"/>
      <c r="M170" s="88"/>
      <c r="N170" s="88"/>
    </row>
    <row r="171" spans="1:14" ht="12.75" customHeight="1">
      <c r="A171" s="88"/>
      <c r="B171" s="88"/>
      <c r="C171" s="88"/>
      <c r="D171" s="88"/>
      <c r="E171" s="88"/>
      <c r="F171" s="88"/>
      <c r="I171" s="88"/>
      <c r="J171" s="88"/>
      <c r="K171" s="88"/>
      <c r="L171" s="88"/>
      <c r="M171" s="88"/>
      <c r="N171" s="88"/>
    </row>
    <row r="172" spans="1:14" ht="12.75" customHeight="1">
      <c r="A172" s="88"/>
      <c r="B172" s="88"/>
      <c r="C172" s="88"/>
      <c r="D172" s="88"/>
      <c r="E172" s="88"/>
      <c r="F172" s="88"/>
      <c r="I172" s="88"/>
      <c r="J172" s="88"/>
      <c r="K172" s="88"/>
      <c r="L172" s="88"/>
      <c r="M172" s="88"/>
      <c r="N172" s="88"/>
    </row>
    <row r="173" spans="1:14" ht="12.75" customHeight="1">
      <c r="A173" s="88"/>
      <c r="B173" s="88"/>
      <c r="C173" s="88"/>
      <c r="D173" s="88"/>
      <c r="E173" s="88"/>
      <c r="F173" s="88"/>
      <c r="I173" s="88"/>
      <c r="J173" s="88"/>
      <c r="K173" s="88"/>
      <c r="L173" s="88"/>
      <c r="M173" s="88"/>
      <c r="N173" s="88"/>
    </row>
    <row r="174" spans="1:14" ht="12.75" customHeight="1">
      <c r="A174" s="88"/>
      <c r="B174" s="88"/>
      <c r="C174" s="88"/>
      <c r="D174" s="88"/>
      <c r="E174" s="88"/>
      <c r="F174" s="88"/>
      <c r="I174" s="88"/>
      <c r="J174" s="88"/>
      <c r="K174" s="88"/>
      <c r="L174" s="88"/>
      <c r="M174" s="88"/>
      <c r="N174" s="88"/>
    </row>
    <row r="175" spans="1:14" ht="12.75" customHeight="1">
      <c r="A175" s="88"/>
      <c r="B175" s="88"/>
      <c r="C175" s="88"/>
      <c r="D175" s="88"/>
      <c r="E175" s="88"/>
      <c r="F175" s="88"/>
      <c r="I175" s="88"/>
      <c r="J175" s="88"/>
      <c r="K175" s="88"/>
      <c r="L175" s="88"/>
      <c r="M175" s="88"/>
      <c r="N175" s="88"/>
    </row>
    <row r="176" spans="1:14" ht="12.75" customHeight="1">
      <c r="A176" s="88"/>
      <c r="B176" s="88"/>
      <c r="C176" s="88"/>
      <c r="D176" s="88"/>
      <c r="E176" s="88"/>
      <c r="F176" s="88"/>
      <c r="I176" s="88"/>
      <c r="J176" s="88"/>
      <c r="K176" s="88"/>
      <c r="L176" s="88"/>
      <c r="M176" s="88"/>
      <c r="N176" s="88"/>
    </row>
    <row r="177" spans="1:14" ht="12.75" customHeight="1">
      <c r="A177" s="88"/>
      <c r="B177" s="88"/>
      <c r="C177" s="88"/>
      <c r="D177" s="88"/>
      <c r="E177" s="88"/>
      <c r="F177" s="88"/>
      <c r="I177" s="88"/>
      <c r="J177" s="88"/>
      <c r="K177" s="88"/>
      <c r="L177" s="88"/>
      <c r="M177" s="88"/>
      <c r="N177" s="88"/>
    </row>
    <row r="178" spans="1:14" ht="12.75" customHeight="1">
      <c r="A178" s="88"/>
      <c r="B178" s="88"/>
      <c r="C178" s="88"/>
      <c r="D178" s="88"/>
      <c r="E178" s="88"/>
      <c r="F178" s="88"/>
      <c r="I178" s="88"/>
      <c r="J178" s="88"/>
      <c r="K178" s="88"/>
      <c r="L178" s="88"/>
      <c r="M178" s="88"/>
      <c r="N178" s="88"/>
    </row>
    <row r="179" spans="1:14" ht="12.75" customHeight="1">
      <c r="A179" s="88"/>
      <c r="B179" s="88"/>
      <c r="C179" s="88"/>
      <c r="D179" s="88"/>
      <c r="E179" s="88"/>
      <c r="F179" s="88"/>
      <c r="I179" s="88"/>
      <c r="J179" s="88"/>
      <c r="K179" s="88"/>
      <c r="L179" s="88"/>
      <c r="M179" s="88"/>
      <c r="N179" s="88"/>
    </row>
    <row r="180" spans="1:14" ht="12.75" customHeight="1">
      <c r="A180" s="88"/>
      <c r="B180" s="88"/>
      <c r="C180" s="88"/>
      <c r="D180" s="88"/>
      <c r="E180" s="88"/>
      <c r="F180" s="88"/>
      <c r="I180" s="88"/>
      <c r="J180" s="88"/>
      <c r="K180" s="88"/>
      <c r="L180" s="88"/>
      <c r="M180" s="88"/>
      <c r="N180" s="88"/>
    </row>
    <row r="181" spans="1:14" ht="12.75" customHeight="1">
      <c r="A181" s="88"/>
      <c r="B181" s="88"/>
      <c r="C181" s="88"/>
      <c r="D181" s="88"/>
      <c r="E181" s="88"/>
      <c r="F181" s="88"/>
      <c r="I181" s="88"/>
      <c r="J181" s="88"/>
      <c r="K181" s="88"/>
      <c r="L181" s="88"/>
      <c r="M181" s="88"/>
      <c r="N181" s="88"/>
    </row>
    <row r="182" spans="1:14" ht="12.75" customHeight="1">
      <c r="A182" s="88"/>
      <c r="B182" s="88"/>
      <c r="C182" s="88"/>
      <c r="D182" s="88"/>
      <c r="E182" s="88"/>
      <c r="F182" s="88"/>
      <c r="I182" s="88"/>
      <c r="J182" s="88"/>
      <c r="K182" s="88"/>
      <c r="L182" s="88"/>
      <c r="M182" s="88"/>
      <c r="N182" s="88"/>
    </row>
    <row r="183" spans="1:14" ht="12.75" customHeight="1">
      <c r="A183" s="88"/>
      <c r="B183" s="88"/>
      <c r="C183" s="88"/>
      <c r="D183" s="88"/>
      <c r="E183" s="88"/>
      <c r="F183" s="88"/>
      <c r="I183" s="88"/>
      <c r="J183" s="88"/>
      <c r="K183" s="88"/>
      <c r="L183" s="88"/>
      <c r="M183" s="88"/>
      <c r="N183" s="88"/>
    </row>
    <row r="184" spans="1:14" ht="12.75" customHeight="1">
      <c r="A184" s="88"/>
      <c r="B184" s="88"/>
      <c r="C184" s="88"/>
      <c r="D184" s="88"/>
      <c r="E184" s="88"/>
      <c r="F184" s="88"/>
      <c r="I184" s="88"/>
      <c r="J184" s="88"/>
      <c r="K184" s="88"/>
      <c r="L184" s="88"/>
      <c r="M184" s="88"/>
      <c r="N184" s="88"/>
    </row>
    <row r="185" spans="1:14" ht="12.75" customHeight="1">
      <c r="A185" s="88"/>
      <c r="B185" s="88"/>
      <c r="C185" s="88"/>
      <c r="D185" s="88"/>
      <c r="E185" s="88"/>
      <c r="F185" s="88"/>
      <c r="I185" s="88"/>
      <c r="J185" s="88"/>
      <c r="K185" s="88"/>
      <c r="L185" s="88"/>
      <c r="M185" s="88"/>
      <c r="N185" s="88"/>
    </row>
  </sheetData>
  <mergeCells count="1">
    <mergeCell ref="A5:B5"/>
  </mergeCells>
  <hyperlinks>
    <hyperlink ref="A4" location="Índice!B6" display="Volver al índice"/>
    <hyperlink ref="A5" location="Ejercicios!B25" display="Volver al ejercicio 14.3"/>
  </hyperlinks>
  <printOptions horizontalCentered="1" verticalCentered="1"/>
  <pageMargins left="0.75" right="0.75" top="1" bottom="1" header="0.5" footer="0.5"/>
  <pageSetup horizontalDpi="600" verticalDpi="600" orientation="landscape" scale="57" r:id="rId1"/>
  <headerFooter alignWithMargins="0">
    <oddFooter>&amp;R&amp;A</oddFooter>
  </headerFooter>
  <rowBreaks count="1" manualBreakCount="1">
    <brk id="43" max="13" man="1"/>
  </rowBreaks>
  <colBreaks count="2" manualBreakCount="2">
    <brk id="7" max="64" man="1"/>
    <brk id="15" max="65535" man="1"/>
  </colBreaks>
</worksheet>
</file>

<file path=xl/worksheets/sheet2.xml><?xml version="1.0" encoding="utf-8"?>
<worksheet xmlns="http://schemas.openxmlformats.org/spreadsheetml/2006/main" xmlns:r="http://schemas.openxmlformats.org/officeDocument/2006/relationships">
  <dimension ref="A1:L117"/>
  <sheetViews>
    <sheetView showGridLines="0" view="pageBreakPreview" zoomScaleSheetLayoutView="100" workbookViewId="0" topLeftCell="A1">
      <selection activeCell="A1" sqref="A1"/>
    </sheetView>
  </sheetViews>
  <sheetFormatPr defaultColWidth="9.140625" defaultRowHeight="12.75"/>
  <cols>
    <col min="1" max="1" width="3.57421875" style="1" customWidth="1"/>
    <col min="2" max="2" width="5.8515625" style="30" customWidth="1"/>
    <col min="3" max="3" width="4.140625" style="27" customWidth="1"/>
    <col min="4" max="4" width="12.8515625" style="1" customWidth="1"/>
    <col min="5" max="5" width="11.8515625" style="1" customWidth="1"/>
    <col min="6" max="6" width="6.28125" style="1" customWidth="1"/>
    <col min="7" max="7" width="13.7109375" style="1" customWidth="1"/>
    <col min="8" max="9" width="8.8515625" style="1" customWidth="1"/>
    <col min="10" max="11" width="8.8515625" style="34" customWidth="1"/>
    <col min="12" max="12" width="3.7109375" style="1" customWidth="1"/>
    <col min="13" max="14" width="8.8515625" style="1" customWidth="1"/>
    <col min="15" max="15" width="11.421875" style="1" bestFit="1" customWidth="1"/>
    <col min="16" max="16384" width="8.8515625" style="1" customWidth="1"/>
  </cols>
  <sheetData>
    <row r="1" ht="12.75">
      <c r="A1" s="30"/>
    </row>
    <row r="2" spans="2:11" ht="12.75">
      <c r="B2" s="374"/>
      <c r="C2" s="374"/>
      <c r="D2" s="374"/>
      <c r="E2" s="375" t="s">
        <v>41</v>
      </c>
      <c r="F2" s="375"/>
      <c r="G2" s="375"/>
      <c r="H2" s="375"/>
      <c r="I2" s="375"/>
      <c r="J2" s="375"/>
      <c r="K2" s="375"/>
    </row>
    <row r="4" spans="2:11" s="24" customFormat="1" ht="12.75">
      <c r="B4" s="30"/>
      <c r="C4" s="27"/>
      <c r="J4" s="376" t="s">
        <v>30</v>
      </c>
      <c r="K4" s="376"/>
    </row>
    <row r="5" spans="2:3" s="24" customFormat="1" ht="12.75">
      <c r="B5" s="30"/>
      <c r="C5" s="27"/>
    </row>
    <row r="6" spans="2:11" s="24" customFormat="1" ht="18.75">
      <c r="B6" s="387" t="s">
        <v>32</v>
      </c>
      <c r="C6" s="387"/>
      <c r="D6" s="387"/>
      <c r="E6" s="387"/>
      <c r="F6" s="387"/>
      <c r="G6" s="387"/>
      <c r="H6" s="387"/>
      <c r="I6" s="387"/>
      <c r="J6" s="387"/>
      <c r="K6" s="387"/>
    </row>
    <row r="7" spans="2:11" s="24" customFormat="1" ht="12.75">
      <c r="B7" s="30"/>
      <c r="C7" s="27"/>
      <c r="J7" s="32"/>
      <c r="K7" s="32"/>
    </row>
    <row r="8" spans="2:11" s="24" customFormat="1" ht="12.75" customHeight="1">
      <c r="B8" s="447">
        <v>14.1</v>
      </c>
      <c r="C8" s="448" t="s">
        <v>38</v>
      </c>
      <c r="D8" s="395" t="s">
        <v>75</v>
      </c>
      <c r="E8" s="395"/>
      <c r="F8" s="395"/>
      <c r="G8" s="395"/>
      <c r="H8" s="395"/>
      <c r="I8" s="395"/>
      <c r="J8" s="395"/>
      <c r="K8" s="395"/>
    </row>
    <row r="9" spans="2:11" s="24" customFormat="1" ht="12.75">
      <c r="B9" s="447"/>
      <c r="C9" s="448"/>
      <c r="E9" s="26"/>
      <c r="F9" s="26"/>
      <c r="G9" s="26"/>
      <c r="H9" s="26"/>
      <c r="I9" s="26"/>
      <c r="J9" s="26"/>
      <c r="K9" s="26"/>
    </row>
    <row r="10" spans="2:11" s="24" customFormat="1" ht="12.75">
      <c r="B10" s="447"/>
      <c r="C10" s="448"/>
      <c r="D10" s="395" t="s">
        <v>76</v>
      </c>
      <c r="E10" s="395"/>
      <c r="F10" s="395"/>
      <c r="G10" s="395"/>
      <c r="H10" s="395"/>
      <c r="I10" s="395"/>
      <c r="J10" s="395"/>
      <c r="K10" s="395"/>
    </row>
    <row r="11" spans="2:11" s="24" customFormat="1" ht="12.75">
      <c r="B11" s="447"/>
      <c r="C11" s="448"/>
      <c r="D11" s="395" t="s">
        <v>77</v>
      </c>
      <c r="E11" s="395"/>
      <c r="F11" s="395"/>
      <c r="G11" s="395"/>
      <c r="H11" s="395"/>
      <c r="I11" s="395"/>
      <c r="J11" s="395"/>
      <c r="K11" s="395"/>
    </row>
    <row r="12" spans="2:11" s="24" customFormat="1" ht="12.75">
      <c r="B12" s="447"/>
      <c r="C12" s="448"/>
      <c r="D12" s="395" t="s">
        <v>78</v>
      </c>
      <c r="E12" s="395"/>
      <c r="F12" s="395"/>
      <c r="G12" s="395"/>
      <c r="H12" s="395"/>
      <c r="I12" s="395"/>
      <c r="J12" s="395"/>
      <c r="K12" s="395"/>
    </row>
    <row r="13" spans="2:11" s="24" customFormat="1" ht="12.75">
      <c r="B13" s="447"/>
      <c r="C13" s="448"/>
      <c r="D13" s="395" t="s">
        <v>79</v>
      </c>
      <c r="E13" s="395"/>
      <c r="F13" s="395"/>
      <c r="G13" s="395"/>
      <c r="H13" s="395"/>
      <c r="I13" s="395"/>
      <c r="J13" s="395"/>
      <c r="K13" s="395"/>
    </row>
    <row r="14" spans="2:11" s="24" customFormat="1" ht="12.75">
      <c r="B14" s="447"/>
      <c r="C14" s="448"/>
      <c r="D14" s="395" t="s">
        <v>80</v>
      </c>
      <c r="E14" s="395"/>
      <c r="F14" s="395"/>
      <c r="G14" s="395"/>
      <c r="H14" s="395"/>
      <c r="I14" s="395"/>
      <c r="J14" s="395"/>
      <c r="K14" s="395"/>
    </row>
    <row r="15" spans="2:11" s="24" customFormat="1" ht="12.75">
      <c r="B15" s="447"/>
      <c r="C15" s="448"/>
      <c r="D15" s="395" t="s">
        <v>81</v>
      </c>
      <c r="E15" s="395"/>
      <c r="F15" s="395"/>
      <c r="G15" s="395"/>
      <c r="H15" s="395"/>
      <c r="I15" s="395"/>
      <c r="J15" s="395"/>
      <c r="K15" s="395"/>
    </row>
    <row r="16" spans="2:11" s="24" customFormat="1" ht="12.75">
      <c r="B16" s="447"/>
      <c r="C16" s="448"/>
      <c r="D16" s="44"/>
      <c r="E16" s="44"/>
      <c r="F16" s="44"/>
      <c r="G16" s="44"/>
      <c r="H16" s="44"/>
      <c r="I16" s="44"/>
      <c r="J16" s="44"/>
      <c r="K16" s="44"/>
    </row>
    <row r="17" spans="2:11" s="24" customFormat="1" ht="12.75" customHeight="1">
      <c r="B17" s="447"/>
      <c r="C17" s="448"/>
      <c r="D17" s="265" t="s">
        <v>30</v>
      </c>
      <c r="E17" s="155"/>
      <c r="F17" s="26"/>
      <c r="G17" s="26"/>
      <c r="H17" s="26"/>
      <c r="I17" s="26"/>
      <c r="J17" s="389" t="s">
        <v>59</v>
      </c>
      <c r="K17" s="389"/>
    </row>
    <row r="18" spans="2:11" s="24" customFormat="1" ht="12.75" customHeight="1">
      <c r="B18" s="447"/>
      <c r="C18" s="448"/>
      <c r="E18" s="26"/>
      <c r="F18" s="26"/>
      <c r="G18" s="26"/>
      <c r="H18" s="26"/>
      <c r="I18" s="26"/>
      <c r="J18" s="25"/>
      <c r="K18" s="25"/>
    </row>
    <row r="19" spans="2:11" s="24" customFormat="1" ht="12.75" customHeight="1">
      <c r="B19" s="447">
        <f>+B8+0.1</f>
        <v>14.2</v>
      </c>
      <c r="C19" s="448" t="s">
        <v>38</v>
      </c>
      <c r="D19" s="371" t="s">
        <v>388</v>
      </c>
      <c r="E19" s="371"/>
      <c r="F19" s="371"/>
      <c r="G19" s="371"/>
      <c r="H19" s="371"/>
      <c r="I19" s="371"/>
      <c r="J19" s="371"/>
      <c r="K19" s="371"/>
    </row>
    <row r="20" spans="2:11" s="24" customFormat="1" ht="12.75">
      <c r="B20" s="447"/>
      <c r="C20" s="448"/>
      <c r="D20" s="371"/>
      <c r="E20" s="371"/>
      <c r="F20" s="371"/>
      <c r="G20" s="371"/>
      <c r="H20" s="371"/>
      <c r="I20" s="371"/>
      <c r="J20" s="371"/>
      <c r="K20" s="371"/>
    </row>
    <row r="21" spans="2:11" s="24" customFormat="1" ht="12.75">
      <c r="B21" s="447"/>
      <c r="C21" s="448"/>
      <c r="D21" s="53"/>
      <c r="E21" s="53"/>
      <c r="F21" s="53"/>
      <c r="G21" s="53"/>
      <c r="H21" s="53"/>
      <c r="I21" s="53"/>
      <c r="J21" s="53"/>
      <c r="K21" s="53"/>
    </row>
    <row r="22" spans="2:11" s="24" customFormat="1" ht="12.75" customHeight="1">
      <c r="B22" s="447"/>
      <c r="C22" s="448"/>
      <c r="D22" s="265" t="s">
        <v>30</v>
      </c>
      <c r="E22" s="219"/>
      <c r="F22" s="26"/>
      <c r="G22" s="26"/>
      <c r="H22" s="26"/>
      <c r="I22" s="26"/>
      <c r="J22" s="389" t="s">
        <v>60</v>
      </c>
      <c r="K22" s="389"/>
    </row>
    <row r="23" spans="2:11" s="24" customFormat="1" ht="12.75">
      <c r="B23" s="447"/>
      <c r="C23" s="448"/>
      <c r="D23" s="26"/>
      <c r="E23" s="26"/>
      <c r="F23" s="26"/>
      <c r="G23" s="26"/>
      <c r="H23" s="26"/>
      <c r="I23" s="26"/>
      <c r="J23" s="26"/>
      <c r="K23" s="26"/>
    </row>
    <row r="24" spans="2:11" s="24" customFormat="1" ht="12" customHeight="1">
      <c r="B24" s="447"/>
      <c r="C24" s="448"/>
      <c r="D24" s="26"/>
      <c r="E24" s="26"/>
      <c r="F24" s="26"/>
      <c r="G24" s="26"/>
      <c r="H24" s="26"/>
      <c r="I24" s="26"/>
      <c r="J24" s="33"/>
      <c r="K24" s="33"/>
    </row>
    <row r="25" spans="2:11" s="24" customFormat="1" ht="15.75" customHeight="1">
      <c r="B25" s="447">
        <f>+B19+0.1</f>
        <v>14.299999999999999</v>
      </c>
      <c r="C25" s="449" t="s">
        <v>38</v>
      </c>
      <c r="D25" s="440" t="s">
        <v>525</v>
      </c>
      <c r="E25" s="50"/>
      <c r="F25" s="50"/>
      <c r="G25" s="440"/>
      <c r="H25" s="440"/>
      <c r="I25" s="440"/>
      <c r="J25" s="440"/>
      <c r="K25" s="440"/>
    </row>
    <row r="26" spans="2:11" s="24" customFormat="1" ht="15" customHeight="1">
      <c r="B26" s="450"/>
      <c r="C26" s="451"/>
      <c r="D26" s="395" t="s">
        <v>337</v>
      </c>
      <c r="E26" s="395"/>
      <c r="F26" s="395"/>
      <c r="G26" s="395"/>
      <c r="H26" s="395"/>
      <c r="I26" s="395"/>
      <c r="J26" s="395"/>
      <c r="K26" s="395"/>
    </row>
    <row r="27" spans="2:11" s="24" customFormat="1" ht="8.25" customHeight="1">
      <c r="B27" s="450"/>
      <c r="C27" s="451"/>
      <c r="J27" s="53"/>
      <c r="K27" s="53"/>
    </row>
    <row r="28" spans="2:11" s="24" customFormat="1" ht="13.5" customHeight="1">
      <c r="B28" s="450"/>
      <c r="C28" s="451"/>
      <c r="D28" s="265" t="s">
        <v>30</v>
      </c>
      <c r="E28" s="219"/>
      <c r="F28" s="53"/>
      <c r="G28" s="53"/>
      <c r="H28" s="53"/>
      <c r="I28" s="53"/>
      <c r="J28" s="389" t="s">
        <v>61</v>
      </c>
      <c r="K28" s="389"/>
    </row>
    <row r="29" spans="2:11" s="24" customFormat="1" ht="13.5" customHeight="1">
      <c r="B29" s="450"/>
      <c r="C29" s="451"/>
      <c r="D29" s="53"/>
      <c r="E29" s="53"/>
      <c r="F29" s="53"/>
      <c r="G29" s="53"/>
      <c r="H29" s="53"/>
      <c r="I29" s="53"/>
      <c r="J29" s="54"/>
      <c r="K29" s="54"/>
    </row>
    <row r="30" spans="2:11" s="24" customFormat="1" ht="12.75" customHeight="1">
      <c r="B30" s="447">
        <f>+B25+0.1</f>
        <v>14.399999999999999</v>
      </c>
      <c r="C30" s="449"/>
      <c r="D30" s="396" t="s">
        <v>412</v>
      </c>
      <c r="E30" s="396"/>
      <c r="F30" s="396"/>
      <c r="G30" s="396"/>
      <c r="H30" s="396"/>
      <c r="I30" s="396"/>
      <c r="J30" s="396"/>
      <c r="K30" s="396"/>
    </row>
    <row r="31" spans="2:11" s="24" customFormat="1" ht="12.75" customHeight="1">
      <c r="B31" s="447"/>
      <c r="C31" s="449"/>
      <c r="D31" s="368" t="s">
        <v>339</v>
      </c>
      <c r="E31" s="368"/>
      <c r="F31" s="368"/>
      <c r="G31" s="368"/>
      <c r="H31" s="367" t="s">
        <v>341</v>
      </c>
      <c r="I31" s="367"/>
      <c r="J31" s="367"/>
      <c r="K31" s="367"/>
    </row>
    <row r="32" spans="2:11" s="24" customFormat="1" ht="12.75">
      <c r="B32" s="447"/>
      <c r="C32" s="448"/>
      <c r="D32" s="391" t="s">
        <v>340</v>
      </c>
      <c r="E32" s="391"/>
      <c r="F32" s="391"/>
      <c r="G32" s="391"/>
      <c r="H32" s="391"/>
      <c r="I32" s="391"/>
      <c r="J32" s="391"/>
      <c r="K32" s="391"/>
    </row>
    <row r="33" spans="2:11" s="24" customFormat="1" ht="12.75">
      <c r="B33" s="447"/>
      <c r="C33" s="448"/>
      <c r="D33" s="391"/>
      <c r="E33" s="391"/>
      <c r="F33" s="391"/>
      <c r="G33" s="391"/>
      <c r="H33" s="391"/>
      <c r="I33" s="391"/>
      <c r="J33" s="391"/>
      <c r="K33" s="391"/>
    </row>
    <row r="34" spans="2:11" s="24" customFormat="1" ht="12.75">
      <c r="B34" s="447"/>
      <c r="C34" s="448"/>
      <c r="D34" s="391"/>
      <c r="E34" s="391"/>
      <c r="F34" s="391"/>
      <c r="G34" s="391"/>
      <c r="H34" s="391"/>
      <c r="I34" s="391"/>
      <c r="J34" s="391"/>
      <c r="K34" s="391"/>
    </row>
    <row r="35" spans="2:11" s="24" customFormat="1" ht="12.75">
      <c r="B35" s="447"/>
      <c r="C35" s="448"/>
      <c r="D35" s="391"/>
      <c r="E35" s="391"/>
      <c r="F35" s="391"/>
      <c r="G35" s="391"/>
      <c r="H35" s="391"/>
      <c r="I35" s="391"/>
      <c r="J35" s="391"/>
      <c r="K35" s="391"/>
    </row>
    <row r="36" spans="2:11" s="24" customFormat="1" ht="12.75">
      <c r="B36" s="447"/>
      <c r="C36" s="448"/>
      <c r="D36" s="391"/>
      <c r="E36" s="391"/>
      <c r="F36" s="391"/>
      <c r="G36" s="391"/>
      <c r="H36" s="391"/>
      <c r="I36" s="391"/>
      <c r="J36" s="391"/>
      <c r="K36" s="391"/>
    </row>
    <row r="37" spans="2:11" s="24" customFormat="1" ht="12.75">
      <c r="B37" s="447"/>
      <c r="C37" s="448"/>
      <c r="D37" s="391"/>
      <c r="E37" s="391"/>
      <c r="F37" s="391"/>
      <c r="G37" s="391"/>
      <c r="H37" s="391"/>
      <c r="I37" s="391"/>
      <c r="J37" s="391"/>
      <c r="K37" s="391"/>
    </row>
    <row r="38" spans="2:11" s="24" customFormat="1" ht="12.75">
      <c r="B38" s="447"/>
      <c r="C38" s="448"/>
      <c r="D38" s="391"/>
      <c r="E38" s="391"/>
      <c r="F38" s="391"/>
      <c r="G38" s="391"/>
      <c r="H38" s="391"/>
      <c r="I38" s="391"/>
      <c r="J38" s="391"/>
      <c r="K38" s="391"/>
    </row>
    <row r="39" spans="2:11" s="24" customFormat="1" ht="12.75">
      <c r="B39" s="447"/>
      <c r="C39" s="448"/>
      <c r="D39" s="391"/>
      <c r="E39" s="391"/>
      <c r="F39" s="391"/>
      <c r="G39" s="391"/>
      <c r="H39" s="391"/>
      <c r="I39" s="391"/>
      <c r="J39" s="391"/>
      <c r="K39" s="391"/>
    </row>
    <row r="40" spans="2:11" s="24" customFormat="1" ht="12.75">
      <c r="B40" s="447"/>
      <c r="C40" s="448"/>
      <c r="D40" s="391"/>
      <c r="E40" s="391"/>
      <c r="F40" s="391"/>
      <c r="G40" s="391"/>
      <c r="H40" s="391"/>
      <c r="I40" s="391"/>
      <c r="J40" s="391"/>
      <c r="K40" s="391"/>
    </row>
    <row r="41" spans="2:11" s="24" customFormat="1" ht="12.75">
      <c r="B41" s="447"/>
      <c r="C41" s="448"/>
      <c r="D41" s="49"/>
      <c r="E41" s="49"/>
      <c r="F41" s="49"/>
      <c r="G41" s="49"/>
      <c r="H41" s="49"/>
      <c r="I41" s="49"/>
      <c r="J41" s="49"/>
      <c r="K41" s="49"/>
    </row>
    <row r="42" spans="2:11" s="24" customFormat="1" ht="12.75" customHeight="1">
      <c r="B42" s="447"/>
      <c r="C42" s="448"/>
      <c r="D42" s="265" t="s">
        <v>30</v>
      </c>
      <c r="E42" s="155"/>
      <c r="F42" s="49"/>
      <c r="G42" s="49"/>
      <c r="H42" s="49"/>
      <c r="I42" s="49"/>
      <c r="K42" s="25" t="s">
        <v>30</v>
      </c>
    </row>
    <row r="43" spans="2:11" s="24" customFormat="1" ht="12.75">
      <c r="B43" s="447"/>
      <c r="C43" s="448"/>
      <c r="J43" s="32"/>
      <c r="K43" s="32"/>
    </row>
    <row r="44" spans="2:11" s="24" customFormat="1" ht="12.75" customHeight="1">
      <c r="B44" s="447">
        <f>+B30+0.1</f>
        <v>14.499999999999998</v>
      </c>
      <c r="C44" s="448" t="s">
        <v>38</v>
      </c>
      <c r="D44" s="396" t="s">
        <v>365</v>
      </c>
      <c r="E44" s="396"/>
      <c r="F44" s="396"/>
      <c r="G44" s="396"/>
      <c r="H44" s="396"/>
      <c r="I44" s="396"/>
      <c r="J44" s="396"/>
      <c r="K44" s="396"/>
    </row>
    <row r="45" spans="2:11" s="24" customFormat="1" ht="12.75" customHeight="1">
      <c r="B45" s="447"/>
      <c r="C45" s="448"/>
      <c r="D45" s="396"/>
      <c r="E45" s="396"/>
      <c r="F45" s="396"/>
      <c r="G45" s="396"/>
      <c r="H45" s="396"/>
      <c r="I45" s="396"/>
      <c r="J45" s="396"/>
      <c r="K45" s="396"/>
    </row>
    <row r="46" spans="2:11" s="24" customFormat="1" ht="12.75">
      <c r="B46" s="447"/>
      <c r="C46" s="448"/>
      <c r="D46" s="396"/>
      <c r="E46" s="396"/>
      <c r="F46" s="396"/>
      <c r="G46" s="396"/>
      <c r="H46" s="396"/>
      <c r="I46" s="396"/>
      <c r="J46" s="396"/>
      <c r="K46" s="396"/>
    </row>
    <row r="47" spans="2:11" s="24" customFormat="1" ht="12.75" customHeight="1">
      <c r="B47" s="447"/>
      <c r="C47" s="448"/>
      <c r="D47" s="391" t="s">
        <v>389</v>
      </c>
      <c r="E47" s="391"/>
      <c r="F47" s="391"/>
      <c r="G47" s="391"/>
      <c r="H47" s="391"/>
      <c r="I47" s="391"/>
      <c r="J47" s="391"/>
      <c r="K47" s="391"/>
    </row>
    <row r="48" spans="2:11" s="24" customFormat="1" ht="12.75">
      <c r="B48" s="447"/>
      <c r="C48" s="448"/>
      <c r="D48" s="391"/>
      <c r="E48" s="391"/>
      <c r="F48" s="391"/>
      <c r="G48" s="391"/>
      <c r="H48" s="391"/>
      <c r="I48" s="391"/>
      <c r="J48" s="391"/>
      <c r="K48" s="391"/>
    </row>
    <row r="49" spans="2:11" s="24" customFormat="1" ht="12.75">
      <c r="B49" s="447"/>
      <c r="C49" s="448"/>
      <c r="D49" s="391"/>
      <c r="E49" s="391"/>
      <c r="F49" s="391"/>
      <c r="G49" s="391"/>
      <c r="H49" s="391"/>
      <c r="I49" s="391"/>
      <c r="J49" s="391"/>
      <c r="K49" s="391"/>
    </row>
    <row r="50" spans="2:11" s="24" customFormat="1" ht="12.75">
      <c r="B50" s="447"/>
      <c r="C50" s="448"/>
      <c r="D50" s="391"/>
      <c r="E50" s="391"/>
      <c r="F50" s="391"/>
      <c r="G50" s="391"/>
      <c r="H50" s="391"/>
      <c r="I50" s="391"/>
      <c r="J50" s="391"/>
      <c r="K50" s="391"/>
    </row>
    <row r="51" spans="2:11" s="24" customFormat="1" ht="12.75">
      <c r="B51" s="447"/>
      <c r="C51" s="448"/>
      <c r="D51" s="391"/>
      <c r="E51" s="391"/>
      <c r="F51" s="391"/>
      <c r="G51" s="391"/>
      <c r="H51" s="391"/>
      <c r="I51" s="391"/>
      <c r="J51" s="391"/>
      <c r="K51" s="391"/>
    </row>
    <row r="52" spans="2:11" s="24" customFormat="1" ht="12.75">
      <c r="B52" s="447"/>
      <c r="C52" s="448"/>
      <c r="D52" s="391"/>
      <c r="E52" s="391"/>
      <c r="F52" s="391"/>
      <c r="G52" s="391"/>
      <c r="H52" s="391"/>
      <c r="I52" s="391"/>
      <c r="J52" s="391"/>
      <c r="K52" s="391"/>
    </row>
    <row r="53" spans="2:11" s="24" customFormat="1" ht="12.75">
      <c r="B53" s="447"/>
      <c r="C53" s="448"/>
      <c r="D53" s="391"/>
      <c r="E53" s="391"/>
      <c r="F53" s="391"/>
      <c r="G53" s="391"/>
      <c r="H53" s="391"/>
      <c r="I53" s="391"/>
      <c r="J53" s="391"/>
      <c r="K53" s="391"/>
    </row>
    <row r="54" spans="2:11" s="24" customFormat="1" ht="12.75">
      <c r="B54" s="447"/>
      <c r="C54" s="448"/>
      <c r="D54" s="391"/>
      <c r="E54" s="391"/>
      <c r="F54" s="391"/>
      <c r="G54" s="391"/>
      <c r="H54" s="391"/>
      <c r="I54" s="391"/>
      <c r="J54" s="391"/>
      <c r="K54" s="391"/>
    </row>
    <row r="55" spans="2:11" s="24" customFormat="1" ht="12.75">
      <c r="B55" s="447"/>
      <c r="C55" s="448"/>
      <c r="D55" s="391"/>
      <c r="E55" s="391"/>
      <c r="F55" s="391"/>
      <c r="G55" s="391"/>
      <c r="H55" s="391"/>
      <c r="I55" s="391"/>
      <c r="J55" s="391"/>
      <c r="K55" s="391"/>
    </row>
    <row r="56" spans="2:11" s="24" customFormat="1" ht="12.75">
      <c r="B56" s="447"/>
      <c r="C56" s="448"/>
      <c r="D56" s="391"/>
      <c r="E56" s="391"/>
      <c r="F56" s="391"/>
      <c r="G56" s="391"/>
      <c r="H56" s="391"/>
      <c r="I56" s="391"/>
      <c r="J56" s="391"/>
      <c r="K56" s="391"/>
    </row>
    <row r="57" spans="2:11" s="24" customFormat="1" ht="12.75">
      <c r="B57" s="447"/>
      <c r="C57" s="448"/>
      <c r="D57" s="391"/>
      <c r="E57" s="391"/>
      <c r="F57" s="391"/>
      <c r="G57" s="391"/>
      <c r="H57" s="391"/>
      <c r="I57" s="391"/>
      <c r="J57" s="391"/>
      <c r="K57" s="391"/>
    </row>
    <row r="58" spans="2:11" s="24" customFormat="1" ht="12.75">
      <c r="B58" s="447"/>
      <c r="C58" s="448"/>
      <c r="D58" s="49"/>
      <c r="E58" s="49"/>
      <c r="F58" s="49"/>
      <c r="G58" s="49"/>
      <c r="H58" s="49"/>
      <c r="I58" s="49"/>
      <c r="J58" s="49"/>
      <c r="K58" s="49"/>
    </row>
    <row r="59" spans="2:11" s="24" customFormat="1" ht="12.75">
      <c r="B59" s="447"/>
      <c r="C59" s="448"/>
      <c r="D59" s="265" t="s">
        <v>30</v>
      </c>
      <c r="E59" s="155"/>
      <c r="F59" s="8"/>
      <c r="G59" s="8"/>
      <c r="H59" s="8"/>
      <c r="I59" s="8"/>
      <c r="J59" s="389" t="s">
        <v>62</v>
      </c>
      <c r="K59" s="389"/>
    </row>
    <row r="60" spans="2:11" s="24" customFormat="1" ht="12.75">
      <c r="B60" s="447"/>
      <c r="C60" s="448"/>
      <c r="D60" s="8"/>
      <c r="E60" s="8"/>
      <c r="F60" s="8"/>
      <c r="G60" s="8"/>
      <c r="H60" s="8"/>
      <c r="I60" s="8"/>
      <c r="J60" s="8"/>
      <c r="K60" s="8"/>
    </row>
    <row r="61" spans="2:11" ht="12.75" customHeight="1">
      <c r="B61" s="447">
        <f>+B44+0.1</f>
        <v>14.599999999999998</v>
      </c>
      <c r="C61" s="452" t="s">
        <v>526</v>
      </c>
      <c r="D61" s="396" t="s">
        <v>343</v>
      </c>
      <c r="E61" s="396"/>
      <c r="F61" s="396"/>
      <c r="G61" s="396"/>
      <c r="H61" s="396"/>
      <c r="I61" s="396"/>
      <c r="J61" s="396"/>
      <c r="K61" s="396"/>
    </row>
    <row r="62" spans="2:11" ht="12.75">
      <c r="B62" s="453"/>
      <c r="C62" s="454"/>
      <c r="D62" s="396"/>
      <c r="E62" s="396"/>
      <c r="F62" s="396"/>
      <c r="G62" s="396"/>
      <c r="H62" s="396"/>
      <c r="I62" s="396"/>
      <c r="J62" s="396"/>
      <c r="K62" s="396"/>
    </row>
    <row r="63" spans="2:11" ht="15" customHeight="1">
      <c r="B63" s="453"/>
      <c r="C63" s="454"/>
      <c r="D63" s="370"/>
      <c r="E63" s="370"/>
      <c r="F63" s="370"/>
      <c r="G63" s="370"/>
      <c r="H63" s="370"/>
      <c r="I63" s="370"/>
      <c r="J63" s="370"/>
      <c r="K63" s="370"/>
    </row>
    <row r="64" spans="2:11" ht="12" customHeight="1">
      <c r="B64" s="453"/>
      <c r="C64" s="454"/>
      <c r="D64" s="28" t="s">
        <v>344</v>
      </c>
      <c r="E64" s="266"/>
      <c r="F64" s="49"/>
      <c r="G64" s="49"/>
      <c r="H64" s="49"/>
      <c r="I64" s="49"/>
      <c r="J64" s="49"/>
      <c r="K64" s="49"/>
    </row>
    <row r="65" spans="2:11" ht="12.75" customHeight="1">
      <c r="B65" s="453"/>
      <c r="C65" s="454"/>
      <c r="D65" s="266" t="s">
        <v>345</v>
      </c>
      <c r="E65" s="266"/>
      <c r="F65" s="49"/>
      <c r="G65" s="49"/>
      <c r="H65" s="49"/>
      <c r="I65" s="49"/>
      <c r="J65" s="49"/>
      <c r="K65" s="49"/>
    </row>
    <row r="66" spans="2:11" ht="12.75" customHeight="1">
      <c r="B66" s="453"/>
      <c r="C66" s="454"/>
      <c r="D66" s="372" t="s">
        <v>346</v>
      </c>
      <c r="E66" s="372"/>
      <c r="F66" s="49"/>
      <c r="G66" s="49"/>
      <c r="H66" s="49"/>
      <c r="I66" s="49"/>
      <c r="J66" s="49"/>
      <c r="K66" s="49"/>
    </row>
    <row r="67" spans="2:11" ht="12.75">
      <c r="B67" s="453"/>
      <c r="C67" s="454"/>
      <c r="D67" s="396" t="s">
        <v>347</v>
      </c>
      <c r="E67" s="373"/>
      <c r="F67" s="373"/>
      <c r="G67" s="373"/>
      <c r="H67" s="373"/>
      <c r="I67" s="373"/>
      <c r="J67" s="373"/>
      <c r="K67" s="373"/>
    </row>
    <row r="68" spans="2:11" ht="12.75" customHeight="1">
      <c r="B68" s="453"/>
      <c r="C68" s="454"/>
      <c r="D68" s="373"/>
      <c r="E68" s="373"/>
      <c r="F68" s="373"/>
      <c r="G68" s="373"/>
      <c r="H68" s="373"/>
      <c r="I68" s="373"/>
      <c r="J68" s="373"/>
      <c r="K68" s="373"/>
    </row>
    <row r="69" spans="2:11" ht="12.75">
      <c r="B69" s="453"/>
      <c r="C69" s="454"/>
      <c r="D69" s="254"/>
      <c r="E69" s="254"/>
      <c r="F69" s="254"/>
      <c r="G69" s="254"/>
      <c r="H69" s="254"/>
      <c r="I69" s="254"/>
      <c r="J69" s="254"/>
      <c r="K69" s="254"/>
    </row>
    <row r="70" spans="2:11" ht="12.75" customHeight="1">
      <c r="B70" s="453"/>
      <c r="C70" s="454"/>
      <c r="D70" s="265" t="s">
        <v>30</v>
      </c>
      <c r="E70" s="155"/>
      <c r="F70" s="8"/>
      <c r="G70" s="8"/>
      <c r="H70" s="8"/>
      <c r="I70" s="8"/>
      <c r="J70" s="389" t="s">
        <v>63</v>
      </c>
      <c r="K70" s="389"/>
    </row>
    <row r="71" spans="2:3" ht="12.75">
      <c r="B71" s="447"/>
      <c r="C71" s="448"/>
    </row>
    <row r="72" spans="2:11" ht="12.75" customHeight="1">
      <c r="B72" s="447">
        <f>+B61+0.1</f>
        <v>14.699999999999998</v>
      </c>
      <c r="C72" s="449" t="s">
        <v>38</v>
      </c>
      <c r="D72" s="397" t="s">
        <v>66</v>
      </c>
      <c r="E72" s="397"/>
      <c r="F72" s="397"/>
      <c r="G72" s="397"/>
      <c r="H72" s="397"/>
      <c r="I72" s="397"/>
      <c r="J72" s="397"/>
      <c r="K72" s="397"/>
    </row>
    <row r="73" spans="2:11" ht="12.75">
      <c r="B73" s="453"/>
      <c r="C73" s="454"/>
      <c r="D73" s="397"/>
      <c r="E73" s="397"/>
      <c r="F73" s="397"/>
      <c r="G73" s="397"/>
      <c r="H73" s="397"/>
      <c r="I73" s="397"/>
      <c r="J73" s="397"/>
      <c r="K73" s="397"/>
    </row>
    <row r="74" spans="2:11" ht="12.75">
      <c r="B74" s="453"/>
      <c r="C74" s="454"/>
      <c r="D74" s="397"/>
      <c r="E74" s="397"/>
      <c r="F74" s="397"/>
      <c r="G74" s="397"/>
      <c r="H74" s="397"/>
      <c r="I74" s="397"/>
      <c r="J74" s="397"/>
      <c r="K74" s="397"/>
    </row>
    <row r="75" spans="2:11" ht="12.75">
      <c r="B75" s="453"/>
      <c r="C75" s="454"/>
      <c r="D75" s="265" t="s">
        <v>30</v>
      </c>
      <c r="E75" s="7"/>
      <c r="F75" s="7"/>
      <c r="G75" s="7"/>
      <c r="H75" s="7"/>
      <c r="I75" s="7"/>
      <c r="J75" s="7"/>
      <c r="K75" s="7"/>
    </row>
    <row r="76" spans="2:11" ht="12.75" customHeight="1">
      <c r="B76" s="453"/>
      <c r="C76" s="454"/>
      <c r="D76" s="219"/>
      <c r="E76" s="155"/>
      <c r="F76" s="7"/>
      <c r="G76" s="7"/>
      <c r="H76" s="7"/>
      <c r="I76" s="7"/>
      <c r="J76" s="389" t="s">
        <v>64</v>
      </c>
      <c r="K76" s="389"/>
    </row>
    <row r="77" spans="2:12" ht="12.75">
      <c r="B77" s="447"/>
      <c r="C77" s="448"/>
      <c r="K77" s="389"/>
      <c r="L77" s="389"/>
    </row>
    <row r="78" spans="2:11" ht="12.75">
      <c r="B78" s="447">
        <f>+B72+0.1</f>
        <v>14.799999999999997</v>
      </c>
      <c r="C78" s="449" t="s">
        <v>38</v>
      </c>
      <c r="D78" s="390" t="s">
        <v>67</v>
      </c>
      <c r="E78" s="390"/>
      <c r="F78" s="390"/>
      <c r="G78" s="390"/>
      <c r="H78" s="390"/>
      <c r="I78" s="390"/>
      <c r="J78" s="390"/>
      <c r="K78" s="390"/>
    </row>
    <row r="79" spans="2:11" ht="12.75">
      <c r="B79" s="453"/>
      <c r="C79" s="454"/>
      <c r="D79" s="390"/>
      <c r="E79" s="390"/>
      <c r="F79" s="390"/>
      <c r="G79" s="390"/>
      <c r="H79" s="390"/>
      <c r="I79" s="390"/>
      <c r="J79" s="390"/>
      <c r="K79" s="390"/>
    </row>
    <row r="80" spans="2:11" ht="12.75">
      <c r="B80" s="453"/>
      <c r="C80" s="454"/>
      <c r="D80" s="390"/>
      <c r="E80" s="390"/>
      <c r="F80" s="390"/>
      <c r="G80" s="390"/>
      <c r="H80" s="390"/>
      <c r="I80" s="390"/>
      <c r="J80" s="390"/>
      <c r="K80" s="390"/>
    </row>
    <row r="81" spans="2:11" ht="12.75">
      <c r="B81" s="453"/>
      <c r="C81" s="454"/>
      <c r="D81" s="390"/>
      <c r="E81" s="390"/>
      <c r="F81" s="390"/>
      <c r="G81" s="390"/>
      <c r="H81" s="390"/>
      <c r="I81" s="390"/>
      <c r="J81" s="390"/>
      <c r="K81" s="390"/>
    </row>
    <row r="82" spans="2:11" ht="12.75">
      <c r="B82" s="453"/>
      <c r="C82" s="454"/>
      <c r="D82" s="390"/>
      <c r="E82" s="390"/>
      <c r="F82" s="390"/>
      <c r="G82" s="390"/>
      <c r="H82" s="390"/>
      <c r="I82" s="390"/>
      <c r="J82" s="390"/>
      <c r="K82" s="390"/>
    </row>
    <row r="83" spans="2:11" ht="12.75">
      <c r="B83" s="453"/>
      <c r="C83" s="454"/>
      <c r="D83" s="7"/>
      <c r="E83" s="7"/>
      <c r="F83" s="7"/>
      <c r="G83" s="7"/>
      <c r="H83" s="7"/>
      <c r="I83" s="7"/>
      <c r="J83" s="7"/>
      <c r="K83" s="7"/>
    </row>
    <row r="84" spans="2:11" ht="12.75">
      <c r="B84" s="453"/>
      <c r="C84" s="454"/>
      <c r="D84" s="265" t="s">
        <v>30</v>
      </c>
      <c r="E84" s="155"/>
      <c r="F84" s="7"/>
      <c r="G84" s="7"/>
      <c r="H84" s="7"/>
      <c r="I84" s="7"/>
      <c r="J84" s="389" t="s">
        <v>65</v>
      </c>
      <c r="K84" s="389"/>
    </row>
    <row r="85" spans="2:11" ht="12.75">
      <c r="B85" s="453"/>
      <c r="C85" s="454"/>
      <c r="D85" s="7"/>
      <c r="E85" s="7"/>
      <c r="F85" s="7"/>
      <c r="G85" s="7"/>
      <c r="H85" s="7"/>
      <c r="I85" s="7"/>
      <c r="J85" s="7"/>
      <c r="K85" s="7"/>
    </row>
    <row r="86" spans="2:11" ht="12.75" customHeight="1">
      <c r="B86" s="447">
        <f>+B78+0.1</f>
        <v>14.899999999999997</v>
      </c>
      <c r="C86" s="449"/>
      <c r="D86" s="391" t="s">
        <v>527</v>
      </c>
      <c r="E86" s="391"/>
      <c r="F86" s="391"/>
      <c r="G86" s="391"/>
      <c r="H86" s="391"/>
      <c r="I86" s="391"/>
      <c r="J86" s="391"/>
      <c r="K86" s="391"/>
    </row>
    <row r="87" spans="2:11" ht="12.75">
      <c r="B87" s="453"/>
      <c r="C87" s="454"/>
      <c r="D87" s="391"/>
      <c r="E87" s="391"/>
      <c r="F87" s="391"/>
      <c r="G87" s="391"/>
      <c r="H87" s="391"/>
      <c r="I87" s="391"/>
      <c r="J87" s="391"/>
      <c r="K87" s="391"/>
    </row>
    <row r="88" spans="2:11" ht="3" customHeight="1">
      <c r="B88" s="453"/>
      <c r="C88" s="454"/>
      <c r="D88" s="391"/>
      <c r="E88" s="391"/>
      <c r="F88" s="391"/>
      <c r="G88" s="391"/>
      <c r="H88" s="391"/>
      <c r="I88" s="391"/>
      <c r="J88" s="391"/>
      <c r="K88" s="391"/>
    </row>
    <row r="89" spans="2:11" ht="12.75">
      <c r="B89" s="453"/>
      <c r="C89" s="454"/>
      <c r="D89" s="391"/>
      <c r="E89" s="391"/>
      <c r="F89" s="391"/>
      <c r="G89" s="391"/>
      <c r="H89" s="391"/>
      <c r="I89" s="391"/>
      <c r="J89" s="391"/>
      <c r="K89" s="391"/>
    </row>
    <row r="90" spans="2:11" ht="12.75">
      <c r="B90" s="453"/>
      <c r="C90" s="454"/>
      <c r="D90" s="73"/>
      <c r="E90" s="73"/>
      <c r="F90" s="73"/>
      <c r="G90" s="73"/>
      <c r="H90" s="73"/>
      <c r="I90" s="73"/>
      <c r="J90" s="73"/>
      <c r="K90" s="73"/>
    </row>
    <row r="91" spans="2:11" ht="12.75">
      <c r="B91" s="453"/>
      <c r="C91" s="454"/>
      <c r="D91" s="265" t="s">
        <v>30</v>
      </c>
      <c r="E91" s="155"/>
      <c r="F91" s="7"/>
      <c r="G91" s="7"/>
      <c r="H91" s="7"/>
      <c r="I91" s="7"/>
      <c r="J91" s="389" t="s">
        <v>30</v>
      </c>
      <c r="K91" s="389"/>
    </row>
    <row r="92" spans="2:11" ht="12.75">
      <c r="B92" s="453"/>
      <c r="C92" s="454"/>
      <c r="D92" s="7"/>
      <c r="E92" s="7"/>
      <c r="F92" s="7"/>
      <c r="G92" s="7"/>
      <c r="H92" s="7"/>
      <c r="I92" s="7"/>
      <c r="J92" s="7"/>
      <c r="K92" s="7"/>
    </row>
    <row r="93" spans="2:11" ht="13.5">
      <c r="B93" s="455">
        <v>14.1</v>
      </c>
      <c r="C93" s="456" t="s">
        <v>526</v>
      </c>
      <c r="D93" s="50" t="s">
        <v>413</v>
      </c>
      <c r="E93" s="7"/>
      <c r="F93" s="7"/>
      <c r="G93" s="7"/>
      <c r="H93" s="7"/>
      <c r="I93" s="7"/>
      <c r="J93" s="7"/>
      <c r="K93" s="7"/>
    </row>
    <row r="94" spans="2:11" ht="12.75">
      <c r="B94" s="453"/>
      <c r="C94" s="454"/>
      <c r="D94" s="369" t="s">
        <v>1</v>
      </c>
      <c r="E94" s="369"/>
      <c r="F94" s="369"/>
      <c r="G94" s="369"/>
      <c r="H94" s="369"/>
      <c r="I94" s="369"/>
      <c r="J94" s="369"/>
      <c r="K94" s="369"/>
    </row>
    <row r="95" spans="2:11" ht="12.75">
      <c r="B95" s="453"/>
      <c r="C95" s="454"/>
      <c r="D95" s="394" t="s">
        <v>2</v>
      </c>
      <c r="E95" s="394"/>
      <c r="F95" s="394"/>
      <c r="G95" s="394"/>
      <c r="H95" s="394"/>
      <c r="I95" s="394"/>
      <c r="J95" s="394"/>
      <c r="K95" s="394"/>
    </row>
    <row r="96" spans="2:11" ht="12.75">
      <c r="B96" s="453"/>
      <c r="C96" s="454"/>
      <c r="D96" s="153" t="s">
        <v>3</v>
      </c>
      <c r="E96" s="64"/>
      <c r="F96" s="7"/>
      <c r="G96" s="393" t="s">
        <v>4</v>
      </c>
      <c r="H96" s="393"/>
      <c r="I96" s="393"/>
      <c r="J96" s="393"/>
      <c r="K96" s="393"/>
    </row>
    <row r="97" spans="2:11" ht="12.75">
      <c r="B97" s="453"/>
      <c r="C97" s="454"/>
      <c r="D97" s="392" t="s">
        <v>5</v>
      </c>
      <c r="E97" s="392"/>
      <c r="F97" s="392"/>
      <c r="G97" s="392"/>
      <c r="H97" s="392"/>
      <c r="I97" s="392"/>
      <c r="J97" s="392"/>
      <c r="K97" s="392"/>
    </row>
    <row r="98" spans="2:11" ht="12.75">
      <c r="B98" s="453"/>
      <c r="C98" s="454"/>
      <c r="D98" s="64" t="s">
        <v>6</v>
      </c>
      <c r="E98" s="64"/>
      <c r="F98" s="64"/>
      <c r="G98" s="64"/>
      <c r="H98" s="64"/>
      <c r="I98" s="64"/>
      <c r="J98" s="64"/>
      <c r="K98" s="64"/>
    </row>
    <row r="99" spans="2:11" ht="12.75">
      <c r="B99" s="453"/>
      <c r="C99" s="454"/>
      <c r="D99" s="74"/>
      <c r="E99" s="74"/>
      <c r="F99" s="74"/>
      <c r="G99" s="74"/>
      <c r="H99" s="74"/>
      <c r="I99" s="74"/>
      <c r="J99" s="74"/>
      <c r="K99" s="74"/>
    </row>
    <row r="100" spans="2:11" ht="12.75">
      <c r="B100" s="453"/>
      <c r="C100" s="454"/>
      <c r="D100" s="265" t="s">
        <v>30</v>
      </c>
      <c r="E100" s="155"/>
      <c r="F100" s="7"/>
      <c r="G100" s="7"/>
      <c r="H100" s="7"/>
      <c r="I100" s="7"/>
      <c r="J100" s="389" t="s">
        <v>376</v>
      </c>
      <c r="K100" s="389"/>
    </row>
    <row r="101" spans="2:11" ht="12.75">
      <c r="B101" s="457"/>
      <c r="C101" s="458"/>
      <c r="D101" s="157"/>
      <c r="E101" s="157"/>
      <c r="F101" s="157"/>
      <c r="G101" s="157"/>
      <c r="H101" s="157"/>
      <c r="I101" s="157"/>
      <c r="J101" s="157"/>
      <c r="K101" s="157"/>
    </row>
    <row r="102" spans="2:11" ht="12.75">
      <c r="B102" s="447">
        <v>14.11</v>
      </c>
      <c r="C102" s="456" t="s">
        <v>526</v>
      </c>
      <c r="D102" s="390" t="s">
        <v>7</v>
      </c>
      <c r="E102" s="390"/>
      <c r="F102" s="390"/>
      <c r="G102" s="390"/>
      <c r="H102" s="390"/>
      <c r="I102" s="390"/>
      <c r="J102" s="390"/>
      <c r="K102" s="390"/>
    </row>
    <row r="103" spans="2:11" ht="12.75">
      <c r="B103" s="453"/>
      <c r="C103" s="454"/>
      <c r="D103" s="390"/>
      <c r="E103" s="390"/>
      <c r="F103" s="390"/>
      <c r="G103" s="390"/>
      <c r="H103" s="390"/>
      <c r="I103" s="390"/>
      <c r="J103" s="390"/>
      <c r="K103" s="390"/>
    </row>
    <row r="104" spans="2:11" ht="12.75">
      <c r="B104" s="453"/>
      <c r="C104" s="454"/>
      <c r="D104" s="390"/>
      <c r="E104" s="390"/>
      <c r="F104" s="390"/>
      <c r="G104" s="390"/>
      <c r="H104" s="390"/>
      <c r="I104" s="390"/>
      <c r="J104" s="390"/>
      <c r="K104" s="390"/>
    </row>
    <row r="105" spans="2:11" ht="12.75">
      <c r="B105" s="453"/>
      <c r="C105" s="454"/>
      <c r="D105" s="156"/>
      <c r="E105" s="156"/>
      <c r="F105" s="156"/>
      <c r="G105" s="156"/>
      <c r="H105" s="156"/>
      <c r="I105" s="156"/>
      <c r="J105" s="156"/>
      <c r="K105" s="156"/>
    </row>
    <row r="106" spans="2:11" ht="12.75">
      <c r="B106" s="453"/>
      <c r="C106" s="454"/>
      <c r="D106" s="265" t="s">
        <v>30</v>
      </c>
      <c r="E106" s="155"/>
      <c r="F106" s="7"/>
      <c r="G106" s="7"/>
      <c r="H106" s="7"/>
      <c r="I106" s="7"/>
      <c r="J106" s="389" t="s">
        <v>377</v>
      </c>
      <c r="K106" s="389"/>
    </row>
    <row r="107" spans="2:11" ht="12.75">
      <c r="B107" s="453"/>
      <c r="C107" s="454"/>
      <c r="D107" s="7"/>
      <c r="E107" s="7"/>
      <c r="F107" s="7"/>
      <c r="G107" s="7"/>
      <c r="H107" s="7"/>
      <c r="I107" s="7"/>
      <c r="J107" s="7"/>
      <c r="K107" s="7"/>
    </row>
    <row r="108" spans="2:11" ht="12.75">
      <c r="B108" s="447">
        <v>14.12</v>
      </c>
      <c r="C108" s="449" t="s">
        <v>38</v>
      </c>
      <c r="D108" s="390" t="s">
        <v>8</v>
      </c>
      <c r="E108" s="390"/>
      <c r="F108" s="390"/>
      <c r="G108" s="390"/>
      <c r="H108" s="390"/>
      <c r="I108" s="390"/>
      <c r="J108" s="390"/>
      <c r="K108" s="390"/>
    </row>
    <row r="109" spans="2:11" ht="12.75">
      <c r="B109" s="453"/>
      <c r="C109" s="454"/>
      <c r="D109" s="390"/>
      <c r="E109" s="390"/>
      <c r="F109" s="390"/>
      <c r="G109" s="390"/>
      <c r="H109" s="390"/>
      <c r="I109" s="390"/>
      <c r="J109" s="390"/>
      <c r="K109" s="390"/>
    </row>
    <row r="110" spans="2:11" ht="12.75">
      <c r="B110" s="453"/>
      <c r="C110" s="454"/>
      <c r="D110" s="390"/>
      <c r="E110" s="390"/>
      <c r="F110" s="390"/>
      <c r="G110" s="390"/>
      <c r="H110" s="390"/>
      <c r="I110" s="390"/>
      <c r="J110" s="390"/>
      <c r="K110" s="390"/>
    </row>
    <row r="111" spans="2:11" ht="12.75">
      <c r="B111" s="453"/>
      <c r="C111" s="454"/>
      <c r="D111" s="390"/>
      <c r="E111" s="390"/>
      <c r="F111" s="390"/>
      <c r="G111" s="390"/>
      <c r="H111" s="390"/>
      <c r="I111" s="390"/>
      <c r="J111" s="390"/>
      <c r="K111" s="390"/>
    </row>
    <row r="112" spans="2:11" ht="12.75">
      <c r="B112" s="31"/>
      <c r="C112" s="29"/>
      <c r="D112" s="390"/>
      <c r="E112" s="390"/>
      <c r="F112" s="390"/>
      <c r="G112" s="390"/>
      <c r="H112" s="390"/>
      <c r="I112" s="390"/>
      <c r="J112" s="390"/>
      <c r="K112" s="390"/>
    </row>
    <row r="113" spans="2:11" ht="12.75">
      <c r="B113" s="31"/>
      <c r="C113" s="29"/>
      <c r="D113" s="390"/>
      <c r="E113" s="390"/>
      <c r="F113" s="390"/>
      <c r="G113" s="390"/>
      <c r="H113" s="390"/>
      <c r="I113" s="390"/>
      <c r="J113" s="390"/>
      <c r="K113" s="390"/>
    </row>
    <row r="114" spans="2:11" ht="12.75">
      <c r="B114" s="31"/>
      <c r="C114" s="29"/>
      <c r="D114" s="7"/>
      <c r="E114" s="7"/>
      <c r="F114" s="7"/>
      <c r="G114" s="7"/>
      <c r="H114" s="7"/>
      <c r="I114" s="7"/>
      <c r="J114" s="7"/>
      <c r="K114" s="7"/>
    </row>
    <row r="115" spans="2:11" ht="12.75" customHeight="1">
      <c r="B115" s="31"/>
      <c r="C115" s="29"/>
      <c r="D115" s="265" t="s">
        <v>30</v>
      </c>
      <c r="E115" s="155"/>
      <c r="F115" s="7"/>
      <c r="G115" s="7"/>
      <c r="H115" s="7"/>
      <c r="I115" s="7"/>
      <c r="J115" s="389" t="s">
        <v>378</v>
      </c>
      <c r="K115" s="389"/>
    </row>
    <row r="117" spans="2:11" ht="15.75">
      <c r="B117" s="38" t="s">
        <v>43</v>
      </c>
      <c r="C117" s="37"/>
      <c r="D117" s="37"/>
      <c r="E117" s="37"/>
      <c r="F117" s="37"/>
      <c r="G117" s="35"/>
      <c r="H117" s="384" t="s">
        <v>39</v>
      </c>
      <c r="I117" s="384"/>
      <c r="J117" s="384"/>
      <c r="K117" s="384"/>
    </row>
  </sheetData>
  <mergeCells count="45">
    <mergeCell ref="B2:D2"/>
    <mergeCell ref="E2:K2"/>
    <mergeCell ref="J22:K22"/>
    <mergeCell ref="D8:K8"/>
    <mergeCell ref="B6:K6"/>
    <mergeCell ref="D10:K10"/>
    <mergeCell ref="D11:K11"/>
    <mergeCell ref="J4:K4"/>
    <mergeCell ref="D12:K12"/>
    <mergeCell ref="D13:K13"/>
    <mergeCell ref="H117:K117"/>
    <mergeCell ref="J59:K59"/>
    <mergeCell ref="K77:L77"/>
    <mergeCell ref="J28:K28"/>
    <mergeCell ref="J70:K70"/>
    <mergeCell ref="J76:K76"/>
    <mergeCell ref="D46:K46"/>
    <mergeCell ref="J91:K91"/>
    <mergeCell ref="D66:E66"/>
    <mergeCell ref="D67:K68"/>
    <mergeCell ref="D15:K15"/>
    <mergeCell ref="J17:K17"/>
    <mergeCell ref="D19:K20"/>
    <mergeCell ref="D14:K14"/>
    <mergeCell ref="D94:K94"/>
    <mergeCell ref="D32:K40"/>
    <mergeCell ref="D44:K45"/>
    <mergeCell ref="D61:K63"/>
    <mergeCell ref="D26:K26"/>
    <mergeCell ref="J84:K84"/>
    <mergeCell ref="D30:K30"/>
    <mergeCell ref="D47:K57"/>
    <mergeCell ref="D72:K74"/>
    <mergeCell ref="H31:K31"/>
    <mergeCell ref="D31:G31"/>
    <mergeCell ref="J115:K115"/>
    <mergeCell ref="D78:K82"/>
    <mergeCell ref="D86:K89"/>
    <mergeCell ref="J100:K100"/>
    <mergeCell ref="J106:K106"/>
    <mergeCell ref="D108:K113"/>
    <mergeCell ref="D97:K97"/>
    <mergeCell ref="D102:K104"/>
    <mergeCell ref="G96:K96"/>
    <mergeCell ref="D95:K95"/>
  </mergeCells>
  <hyperlinks>
    <hyperlink ref="J28:K28" location="Rta_14.3!B6" display="Ir a respuesta 14.3"/>
    <hyperlink ref="J70:K70" location="Rta_14.6!B6" display="Ir a respuesta 14.6"/>
    <hyperlink ref="J76:K76" location="Rta_14.7!B6" display="Ir a respuesta 14.7"/>
    <hyperlink ref="J115:K115" location="Rta_14.12!B6" display="Ir a respuesta 14.12"/>
    <hyperlink ref="J17:K17" location="Rta_14.1!B6" display="Ir a respuesta 14.1"/>
    <hyperlink ref="J59" location="Índice!B6" display="Volver"/>
    <hyperlink ref="J59:K59" location="Rta_14.5!B6" display="Ir a respuesta 14.5"/>
    <hyperlink ref="J22:K22" location="Rta_14.2!B6" display="Ir a respuesta 14.2"/>
    <hyperlink ref="J84:K84" location="Rta_14.8!B6" display="Ir a respuesta 14.7"/>
    <hyperlink ref="J100:K100" location="Rta_14.10!B6" display="Ir a respuesta 14.10"/>
    <hyperlink ref="J106:K106" location="Rta_14.11!B6" display="Ir a respuesta 14.11"/>
    <hyperlink ref="D31:G31" r:id="rId1" display="http://www.banrep.gov.co/estad/dsbb/ctasfinan4.htm. "/>
    <hyperlink ref="J4" location="Índice!B6" display="Volver al índice"/>
    <hyperlink ref="D94" r:id="rId2" display="http://www.banrep.gov.co/economia/Revista_banco/archivos/ver_act_sem/Seccion01nueva.xls"/>
    <hyperlink ref="D94:K94" r:id="rId3" display="http://www.banrep.gov.co/economia/Revista_banco/archivos/ver_act_sem/Seccion01nueva.xls"/>
    <hyperlink ref="D17" location="Índice!B6" display="Volver al índice"/>
    <hyperlink ref="D22" location="Índice!B6" display="Volver al índice"/>
    <hyperlink ref="D28" location="Índice!B6" display="Volver al índice"/>
    <hyperlink ref="D42" location="Índice!B6" display="Volver al índice"/>
    <hyperlink ref="D59" location="Índice!B6" display="Volver al índice"/>
    <hyperlink ref="D70" location="Índice!B6" display="Volver al índice"/>
    <hyperlink ref="D75" location="Índice!B6" display="Volver al índice"/>
    <hyperlink ref="D84" location="Índice!B6" display="Volver al índice"/>
    <hyperlink ref="D91" location="Índice!B6" display="Volver al índice"/>
    <hyperlink ref="D100" location="Índice!B6" display="Volver al índice"/>
    <hyperlink ref="D106" location="Índice!B6" display="Volver al índice"/>
    <hyperlink ref="D115" location="Índice!B6" display="Volver al índice"/>
    <hyperlink ref="J91:K91" location="Índice!B6" display="Volver al índice"/>
  </hyperlinks>
  <printOptions horizontalCentered="1" verticalCentered="1"/>
  <pageMargins left="0.75" right="0.75" top="1" bottom="1" header="0.5" footer="0.5"/>
  <pageSetup horizontalDpi="600" verticalDpi="600" orientation="portrait" scale="80" r:id="rId7"/>
  <headerFooter alignWithMargins="0">
    <oddFooter>&amp;R&amp;A</oddFooter>
  </headerFooter>
  <rowBreaks count="2" manualBreakCount="2">
    <brk id="43" max="11" man="1"/>
    <brk id="101" max="11" man="1"/>
  </rowBreaks>
  <legacyDrawing r:id="rId6"/>
  <oleObjects>
    <oleObject progId="Equation.3" shapeId="15196380" r:id="rId4"/>
    <oleObject progId="Equation.3" shapeId="15198240" r:id="rId5"/>
  </oleObjects>
</worksheet>
</file>

<file path=xl/worksheets/sheet3.xml><?xml version="1.0" encoding="utf-8"?>
<worksheet xmlns="http://schemas.openxmlformats.org/spreadsheetml/2006/main" xmlns:r="http://schemas.openxmlformats.org/officeDocument/2006/relationships">
  <sheetPr>
    <pageSetUpPr fitToPage="1"/>
  </sheetPr>
  <dimension ref="A2:K16"/>
  <sheetViews>
    <sheetView showGridLines="0" view="pageBreakPreview" zoomScaleSheetLayoutView="100" workbookViewId="0" topLeftCell="A1">
      <selection activeCell="A1" sqref="A1"/>
    </sheetView>
  </sheetViews>
  <sheetFormatPr defaultColWidth="9.140625" defaultRowHeight="12.75"/>
  <cols>
    <col min="1" max="1" width="8.8515625" style="41" customWidth="1"/>
    <col min="2" max="2" width="5.28125" style="41" customWidth="1"/>
    <col min="3" max="16384" width="8.8515625" style="41" customWidth="1"/>
  </cols>
  <sheetData>
    <row r="2" spans="4:10" ht="12.75">
      <c r="D2" s="375" t="s">
        <v>41</v>
      </c>
      <c r="E2" s="375"/>
      <c r="F2" s="375"/>
      <c r="G2" s="375"/>
      <c r="H2" s="375"/>
      <c r="I2" s="375"/>
      <c r="J2" s="375"/>
    </row>
    <row r="3" spans="6:10" ht="12.75">
      <c r="F3" s="23"/>
      <c r="G3" s="23"/>
      <c r="H3" s="23"/>
      <c r="I3" s="23"/>
      <c r="J3" s="23"/>
    </row>
    <row r="4" spans="2:10" ht="12.75">
      <c r="B4" s="379" t="s">
        <v>524</v>
      </c>
      <c r="C4" s="379"/>
      <c r="D4" s="379"/>
      <c r="F4" s="23"/>
      <c r="G4" s="23"/>
      <c r="H4" s="23"/>
      <c r="I4" s="376" t="s">
        <v>30</v>
      </c>
      <c r="J4" s="376"/>
    </row>
    <row r="6" spans="2:10" s="42" customFormat="1" ht="18.75">
      <c r="B6" s="387" t="s">
        <v>379</v>
      </c>
      <c r="C6" s="387"/>
      <c r="D6" s="387"/>
      <c r="E6" s="387"/>
      <c r="F6" s="387"/>
      <c r="G6" s="387"/>
      <c r="H6" s="387"/>
      <c r="I6" s="387"/>
      <c r="J6" s="387"/>
    </row>
    <row r="7" s="42" customFormat="1" ht="12.75"/>
    <row r="8" spans="2:10" s="42" customFormat="1" ht="12.75" customHeight="1">
      <c r="B8" s="43" t="s">
        <v>380</v>
      </c>
      <c r="C8" s="378" t="s">
        <v>82</v>
      </c>
      <c r="D8" s="378"/>
      <c r="E8" s="378"/>
      <c r="F8" s="378"/>
      <c r="G8" s="378"/>
      <c r="H8" s="378"/>
      <c r="I8" s="378"/>
      <c r="J8" s="378"/>
    </row>
    <row r="9" spans="3:10" s="42" customFormat="1" ht="15" customHeight="1">
      <c r="C9" s="378"/>
      <c r="D9" s="378"/>
      <c r="E9" s="378"/>
      <c r="F9" s="378"/>
      <c r="G9" s="378"/>
      <c r="H9" s="378"/>
      <c r="I9" s="378"/>
      <c r="J9" s="378"/>
    </row>
    <row r="10" spans="3:10" s="42" customFormat="1" ht="15" customHeight="1">
      <c r="C10" s="378"/>
      <c r="D10" s="378"/>
      <c r="E10" s="378"/>
      <c r="F10" s="378"/>
      <c r="G10" s="378"/>
      <c r="H10" s="378"/>
      <c r="I10" s="378"/>
      <c r="J10" s="378"/>
    </row>
    <row r="11" spans="3:10" s="42" customFormat="1" ht="15" customHeight="1">
      <c r="C11" s="378"/>
      <c r="D11" s="378"/>
      <c r="E11" s="378"/>
      <c r="F11" s="378"/>
      <c r="G11" s="378"/>
      <c r="H11" s="378"/>
      <c r="I11" s="378"/>
      <c r="J11" s="378"/>
    </row>
    <row r="12" spans="3:10" s="42" customFormat="1" ht="15" customHeight="1">
      <c r="C12" s="378"/>
      <c r="D12" s="378"/>
      <c r="E12" s="378"/>
      <c r="F12" s="378"/>
      <c r="G12" s="378"/>
      <c r="H12" s="378"/>
      <c r="I12" s="378"/>
      <c r="J12" s="378"/>
    </row>
    <row r="13" spans="3:10" s="42" customFormat="1" ht="15" customHeight="1">
      <c r="C13" s="378"/>
      <c r="D13" s="378"/>
      <c r="E13" s="378"/>
      <c r="F13" s="378"/>
      <c r="G13" s="378"/>
      <c r="H13" s="378"/>
      <c r="I13" s="378"/>
      <c r="J13" s="378"/>
    </row>
    <row r="14" s="42" customFormat="1" ht="12.75"/>
    <row r="15" spans="1:11" s="42" customFormat="1" ht="15.75">
      <c r="A15" s="48"/>
      <c r="B15" s="385" t="s">
        <v>43</v>
      </c>
      <c r="C15" s="385"/>
      <c r="D15" s="36"/>
      <c r="E15" s="36"/>
      <c r="F15" s="36"/>
      <c r="G15" s="377" t="s">
        <v>39</v>
      </c>
      <c r="H15" s="377"/>
      <c r="I15" s="377"/>
      <c r="J15" s="377"/>
      <c r="K15" s="47"/>
    </row>
    <row r="16" spans="2:10" s="42" customFormat="1" ht="18.75">
      <c r="B16" s="46"/>
      <c r="C16" s="46"/>
      <c r="D16" s="46"/>
      <c r="E16" s="46"/>
      <c r="F16" s="46"/>
      <c r="G16" s="46"/>
      <c r="H16" s="46"/>
      <c r="I16" s="46"/>
      <c r="J16" s="46"/>
    </row>
    <row r="17" s="42" customFormat="1" ht="12.75"/>
    <row r="18" s="42" customFormat="1" ht="12.75"/>
    <row r="19" s="42" customFormat="1" ht="12.75"/>
    <row r="20" s="42" customFormat="1" ht="12.75"/>
    <row r="21" s="42" customFormat="1" ht="12.75"/>
    <row r="22" s="42" customFormat="1" ht="12.75"/>
    <row r="23" s="42" customFormat="1" ht="12.75"/>
    <row r="24" s="42" customFormat="1" ht="12.75"/>
  </sheetData>
  <mergeCells count="7">
    <mergeCell ref="D2:J2"/>
    <mergeCell ref="G15:J15"/>
    <mergeCell ref="B15:C15"/>
    <mergeCell ref="B6:J6"/>
    <mergeCell ref="C8:J13"/>
    <mergeCell ref="I4:J4"/>
    <mergeCell ref="B4:D4"/>
  </mergeCells>
  <hyperlinks>
    <hyperlink ref="I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7"/>
  <headerFooter alignWithMargins="0">
    <oddFooter>&amp;R&amp;A</oddFooter>
  </headerFooter>
  <legacyDrawing r:id="rId6"/>
  <oleObjects>
    <oleObject progId="Equation.3" shapeId="4869973" r:id="rId1"/>
    <oleObject progId="Equation.3" shapeId="4918494" r:id="rId2"/>
    <oleObject progId="Equation.3" shapeId="4921292" r:id="rId3"/>
    <oleObject progId="Equation.3" shapeId="4922380" r:id="rId4"/>
    <oleObject progId="Equation.3" shapeId="4923147" r:id="rId5"/>
  </oleObjects>
</worksheet>
</file>

<file path=xl/worksheets/sheet4.xml><?xml version="1.0" encoding="utf-8"?>
<worksheet xmlns="http://schemas.openxmlformats.org/spreadsheetml/2006/main" xmlns:r="http://schemas.openxmlformats.org/officeDocument/2006/relationships">
  <sheetPr>
    <pageSetUpPr fitToPage="1"/>
  </sheetPr>
  <dimension ref="A2:K19"/>
  <sheetViews>
    <sheetView showGridLines="0" view="pageBreakPreview" zoomScaleSheetLayoutView="100" workbookViewId="0" topLeftCell="A1">
      <selection activeCell="A1" sqref="A1"/>
    </sheetView>
  </sheetViews>
  <sheetFormatPr defaultColWidth="9.140625" defaultRowHeight="12.75"/>
  <cols>
    <col min="1" max="1" width="8.8515625" style="41" customWidth="1"/>
    <col min="2" max="2" width="5.28125" style="41" customWidth="1"/>
    <col min="3" max="16384" width="8.8515625" style="41" customWidth="1"/>
  </cols>
  <sheetData>
    <row r="2" spans="4:10" ht="12.75">
      <c r="D2" s="375" t="s">
        <v>41</v>
      </c>
      <c r="E2" s="375"/>
      <c r="F2" s="375"/>
      <c r="G2" s="375"/>
      <c r="H2" s="375"/>
      <c r="I2" s="375"/>
      <c r="J2" s="375"/>
    </row>
    <row r="3" spans="6:10" ht="12.75">
      <c r="F3" s="23"/>
      <c r="G3" s="23"/>
      <c r="H3" s="23"/>
      <c r="I3" s="23"/>
      <c r="J3" s="23"/>
    </row>
    <row r="4" spans="2:10" ht="12.75">
      <c r="B4" s="379" t="s">
        <v>524</v>
      </c>
      <c r="C4" s="379"/>
      <c r="D4" s="379"/>
      <c r="F4" s="23"/>
      <c r="G4" s="23"/>
      <c r="H4" s="23"/>
      <c r="I4" s="376" t="s">
        <v>30</v>
      </c>
      <c r="J4" s="376"/>
    </row>
    <row r="6" spans="2:10" s="42" customFormat="1" ht="18.75">
      <c r="B6" s="387" t="s">
        <v>379</v>
      </c>
      <c r="C6" s="387"/>
      <c r="D6" s="387"/>
      <c r="E6" s="387"/>
      <c r="F6" s="387"/>
      <c r="G6" s="387"/>
      <c r="H6" s="387"/>
      <c r="I6" s="387"/>
      <c r="J6" s="387"/>
    </row>
    <row r="7" s="42" customFormat="1" ht="12.75"/>
    <row r="8" spans="2:10" s="42" customFormat="1" ht="12.75" customHeight="1">
      <c r="B8" s="43" t="s">
        <v>381</v>
      </c>
      <c r="C8" s="378" t="s">
        <v>83</v>
      </c>
      <c r="D8" s="378"/>
      <c r="E8" s="378"/>
      <c r="F8" s="378"/>
      <c r="G8" s="378"/>
      <c r="H8" s="378"/>
      <c r="I8" s="378"/>
      <c r="J8" s="378"/>
    </row>
    <row r="9" spans="3:10" s="42" customFormat="1" ht="15" customHeight="1">
      <c r="C9" s="378"/>
      <c r="D9" s="378"/>
      <c r="E9" s="378"/>
      <c r="F9" s="378"/>
      <c r="G9" s="378"/>
      <c r="H9" s="378"/>
      <c r="I9" s="378"/>
      <c r="J9" s="378"/>
    </row>
    <row r="10" spans="3:10" s="42" customFormat="1" ht="15" customHeight="1">
      <c r="C10" s="378"/>
      <c r="D10" s="378"/>
      <c r="E10" s="378"/>
      <c r="F10" s="378"/>
      <c r="G10" s="378"/>
      <c r="H10" s="378"/>
      <c r="I10" s="378"/>
      <c r="J10" s="378"/>
    </row>
    <row r="11" spans="3:10" s="42" customFormat="1" ht="15" customHeight="1">
      <c r="C11" s="378"/>
      <c r="D11" s="378"/>
      <c r="E11" s="378"/>
      <c r="F11" s="378"/>
      <c r="G11" s="378"/>
      <c r="H11" s="378"/>
      <c r="I11" s="378"/>
      <c r="J11" s="378"/>
    </row>
    <row r="12" spans="3:10" s="42" customFormat="1" ht="15" customHeight="1">
      <c r="C12" s="378"/>
      <c r="D12" s="378"/>
      <c r="E12" s="378"/>
      <c r="F12" s="378"/>
      <c r="G12" s="378"/>
      <c r="H12" s="378"/>
      <c r="I12" s="378"/>
      <c r="J12" s="378"/>
    </row>
    <row r="13" spans="3:10" s="42" customFormat="1" ht="15" customHeight="1">
      <c r="C13" s="378"/>
      <c r="D13" s="378"/>
      <c r="E13" s="378"/>
      <c r="F13" s="378"/>
      <c r="G13" s="378"/>
      <c r="H13" s="378"/>
      <c r="I13" s="378"/>
      <c r="J13" s="378"/>
    </row>
    <row r="14" spans="3:10" s="42" customFormat="1" ht="15" customHeight="1">
      <c r="C14" s="378"/>
      <c r="D14" s="378"/>
      <c r="E14" s="378"/>
      <c r="F14" s="378"/>
      <c r="G14" s="378"/>
      <c r="H14" s="378"/>
      <c r="I14" s="378"/>
      <c r="J14" s="378"/>
    </row>
    <row r="15" spans="3:10" s="42" customFormat="1" ht="15" customHeight="1">
      <c r="C15" s="378"/>
      <c r="D15" s="378"/>
      <c r="E15" s="378"/>
      <c r="F15" s="378"/>
      <c r="G15" s="378"/>
      <c r="H15" s="378"/>
      <c r="I15" s="378"/>
      <c r="J15" s="378"/>
    </row>
    <row r="16" spans="3:10" s="42" customFormat="1" ht="15" customHeight="1">
      <c r="C16" s="55"/>
      <c r="D16" s="55"/>
      <c r="E16" s="55"/>
      <c r="F16" s="55"/>
      <c r="G16" s="55"/>
      <c r="H16" s="55"/>
      <c r="I16" s="55"/>
      <c r="J16" s="55"/>
    </row>
    <row r="17" s="42" customFormat="1" ht="12.75"/>
    <row r="18" spans="1:11" s="42" customFormat="1" ht="15.75">
      <c r="A18" s="48"/>
      <c r="B18" s="385" t="s">
        <v>43</v>
      </c>
      <c r="C18" s="385"/>
      <c r="D18" s="36"/>
      <c r="E18" s="36"/>
      <c r="F18" s="36"/>
      <c r="G18" s="377" t="s">
        <v>39</v>
      </c>
      <c r="H18" s="377"/>
      <c r="I18" s="377"/>
      <c r="J18" s="377"/>
      <c r="K18" s="47"/>
    </row>
    <row r="19" spans="2:10" s="42" customFormat="1" ht="18.75">
      <c r="B19" s="46"/>
      <c r="C19" s="46"/>
      <c r="D19" s="46"/>
      <c r="E19" s="46"/>
      <c r="F19" s="46"/>
      <c r="G19" s="46"/>
      <c r="H19" s="46"/>
      <c r="I19" s="46"/>
      <c r="J19" s="46"/>
    </row>
    <row r="20" s="42" customFormat="1" ht="12.75"/>
    <row r="21" s="42" customFormat="1" ht="12.75"/>
    <row r="22" s="42" customFormat="1" ht="12.75"/>
    <row r="23" s="42" customFormat="1" ht="12.75"/>
    <row r="24" s="42" customFormat="1" ht="12.75"/>
    <row r="25" s="42" customFormat="1" ht="12.75"/>
    <row r="26" s="42" customFormat="1" ht="12.75"/>
    <row r="27" s="42" customFormat="1" ht="12.75"/>
  </sheetData>
  <mergeCells count="7">
    <mergeCell ref="D2:J2"/>
    <mergeCell ref="G18:J18"/>
    <mergeCell ref="B18:C18"/>
    <mergeCell ref="B6:J6"/>
    <mergeCell ref="C8:J15"/>
    <mergeCell ref="I4:J4"/>
    <mergeCell ref="B4:D4"/>
  </mergeCells>
  <hyperlinks>
    <hyperlink ref="I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7"/>
  <headerFooter alignWithMargins="0">
    <oddFooter>&amp;R&amp;A</oddFooter>
  </headerFooter>
  <legacyDrawing r:id="rId6"/>
  <oleObjects>
    <oleObject progId="Equation.3" shapeId="711103" r:id="rId1"/>
    <oleObject progId="Equation.3" shapeId="711104" r:id="rId2"/>
    <oleObject progId="Equation.3" shapeId="711105" r:id="rId3"/>
    <oleObject progId="Equation.3" shapeId="711106" r:id="rId4"/>
    <oleObject progId="Equation.3" shapeId="711107" r:id="rId5"/>
  </oleObjects>
</worksheet>
</file>

<file path=xl/worksheets/sheet5.xml><?xml version="1.0" encoding="utf-8"?>
<worksheet xmlns="http://schemas.openxmlformats.org/spreadsheetml/2006/main" xmlns:r="http://schemas.openxmlformats.org/officeDocument/2006/relationships">
  <sheetPr>
    <pageSetUpPr fitToPage="1"/>
  </sheetPr>
  <dimension ref="A2:I15"/>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5.28125" style="9" customWidth="1"/>
    <col min="3" max="3" width="21.421875" style="9" customWidth="1"/>
    <col min="4" max="4" width="11.7109375" style="9" customWidth="1"/>
    <col min="5" max="5" width="10.00390625" style="9" customWidth="1"/>
    <col min="6" max="6" width="11.421875" style="9" customWidth="1"/>
    <col min="7" max="7" width="12.28125" style="9" customWidth="1"/>
    <col min="8" max="16384" width="8.8515625" style="9" customWidth="1"/>
  </cols>
  <sheetData>
    <row r="2" spans="4:9" ht="12.75">
      <c r="D2" s="380" t="s">
        <v>41</v>
      </c>
      <c r="E2" s="380"/>
      <c r="F2" s="380"/>
      <c r="G2" s="380"/>
      <c r="H2" s="380"/>
      <c r="I2" s="380"/>
    </row>
    <row r="4" spans="2:9" s="10" customFormat="1" ht="12.75">
      <c r="B4" s="379" t="s">
        <v>524</v>
      </c>
      <c r="C4" s="379"/>
      <c r="D4" s="379"/>
      <c r="H4" s="376" t="s">
        <v>30</v>
      </c>
      <c r="I4" s="376"/>
    </row>
    <row r="5" s="10" customFormat="1" ht="12.75"/>
    <row r="6" spans="2:9" s="10" customFormat="1" ht="18.75">
      <c r="B6" s="387" t="s">
        <v>379</v>
      </c>
      <c r="C6" s="387"/>
      <c r="D6" s="387"/>
      <c r="E6" s="387"/>
      <c r="F6" s="387"/>
      <c r="G6" s="387"/>
      <c r="H6" s="387"/>
      <c r="I6" s="387"/>
    </row>
    <row r="7" spans="1:9" s="10" customFormat="1" ht="15" customHeight="1" thickBot="1">
      <c r="A7" s="12"/>
      <c r="B7" s="12"/>
      <c r="C7" s="72"/>
      <c r="D7" s="72"/>
      <c r="E7" s="72"/>
      <c r="F7" s="72"/>
      <c r="G7" s="72"/>
      <c r="H7" s="72"/>
      <c r="I7" s="72"/>
    </row>
    <row r="8" spans="1:9" s="10" customFormat="1" ht="41.25" customHeight="1" thickBot="1">
      <c r="A8" s="12"/>
      <c r="B8" s="144" t="s">
        <v>382</v>
      </c>
      <c r="C8" s="221"/>
      <c r="D8" s="222" t="s">
        <v>84</v>
      </c>
      <c r="E8" s="222" t="s">
        <v>85</v>
      </c>
      <c r="F8" s="222" t="s">
        <v>86</v>
      </c>
      <c r="G8" s="222" t="s">
        <v>87</v>
      </c>
      <c r="H8" s="222" t="s">
        <v>88</v>
      </c>
      <c r="I8" s="222" t="s">
        <v>89</v>
      </c>
    </row>
    <row r="9" spans="1:9" s="10" customFormat="1" ht="7.5" customHeight="1">
      <c r="A9" s="12"/>
      <c r="B9" s="12"/>
      <c r="C9" s="76"/>
      <c r="D9" s="77"/>
      <c r="E9" s="77"/>
      <c r="F9" s="77"/>
      <c r="G9" s="77"/>
      <c r="H9" s="77"/>
      <c r="I9" s="77"/>
    </row>
    <row r="10" spans="1:9" s="10" customFormat="1" ht="26.25" customHeight="1">
      <c r="A10" s="12"/>
      <c r="B10" s="12"/>
      <c r="C10" s="223" t="s">
        <v>90</v>
      </c>
      <c r="D10" s="224">
        <v>2893491</v>
      </c>
      <c r="E10" s="224">
        <v>-7952957</v>
      </c>
      <c r="F10" s="224">
        <v>-3042249</v>
      </c>
      <c r="G10" s="224">
        <v>6573566</v>
      </c>
      <c r="H10" s="224">
        <v>1528149</v>
      </c>
      <c r="I10" s="225">
        <f>+SUM(D10:H10)</f>
        <v>0</v>
      </c>
    </row>
    <row r="11" spans="1:9" s="10" customFormat="1" ht="28.5" customHeight="1">
      <c r="A11" s="12"/>
      <c r="B11" s="12"/>
      <c r="C11" s="78" t="s">
        <v>91</v>
      </c>
      <c r="D11" s="226">
        <v>1211074</v>
      </c>
      <c r="E11" s="226">
        <v>-6953624</v>
      </c>
      <c r="F11" s="226">
        <v>-2391770</v>
      </c>
      <c r="G11" s="226">
        <v>6902117</v>
      </c>
      <c r="H11" s="226">
        <v>1232203</v>
      </c>
      <c r="I11" s="227">
        <f>+SUM(D11:H11)</f>
        <v>0</v>
      </c>
    </row>
    <row r="12" spans="1:9" s="10" customFormat="1" ht="25.5" customHeight="1">
      <c r="A12" s="12"/>
      <c r="B12" s="12"/>
      <c r="C12" s="223" t="s">
        <v>92</v>
      </c>
      <c r="D12" s="228">
        <f>+D11-D10</f>
        <v>-1682417</v>
      </c>
      <c r="E12" s="228">
        <f>+E11-E10</f>
        <v>999333</v>
      </c>
      <c r="F12" s="228">
        <f>+F11-F10</f>
        <v>650479</v>
      </c>
      <c r="G12" s="228">
        <f>+G11-G10</f>
        <v>328551</v>
      </c>
      <c r="H12" s="228">
        <f>+H11-H10</f>
        <v>-295946</v>
      </c>
      <c r="I12" s="225">
        <f>+SUM(D12:H12)</f>
        <v>0</v>
      </c>
    </row>
    <row r="13" spans="1:9" s="10" customFormat="1" ht="7.5" customHeight="1" thickBot="1">
      <c r="A13" s="12"/>
      <c r="B13" s="12"/>
      <c r="C13" s="72"/>
      <c r="D13" s="79"/>
      <c r="E13" s="79"/>
      <c r="F13" s="79"/>
      <c r="G13" s="79"/>
      <c r="H13" s="79"/>
      <c r="I13" s="79"/>
    </row>
    <row r="14" spans="1:9" s="10" customFormat="1" ht="13.5" customHeight="1">
      <c r="A14" s="12"/>
      <c r="B14" s="12"/>
      <c r="C14" s="57"/>
      <c r="D14" s="57"/>
      <c r="E14" s="57"/>
      <c r="F14" s="57"/>
      <c r="G14" s="57"/>
      <c r="H14" s="57"/>
      <c r="I14" s="57"/>
    </row>
    <row r="15" spans="1:9" s="10" customFormat="1" ht="15.75">
      <c r="A15" s="12"/>
      <c r="B15" s="38" t="s">
        <v>43</v>
      </c>
      <c r="C15" s="37"/>
      <c r="D15" s="37"/>
      <c r="E15" s="37"/>
      <c r="F15" s="377" t="s">
        <v>39</v>
      </c>
      <c r="G15" s="377"/>
      <c r="H15" s="377"/>
      <c r="I15" s="377"/>
    </row>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sheetData>
  <mergeCells count="5">
    <mergeCell ref="F15:I15"/>
    <mergeCell ref="B6:I6"/>
    <mergeCell ref="D2:I2"/>
    <mergeCell ref="H4:I4"/>
    <mergeCell ref="B4:D4"/>
  </mergeCells>
  <hyperlinks>
    <hyperlink ref="H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I9"/>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5.4218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2" spans="4:9" ht="12.75">
      <c r="D2" s="380" t="s">
        <v>41</v>
      </c>
      <c r="E2" s="380"/>
      <c r="F2" s="380"/>
      <c r="G2" s="380"/>
      <c r="H2" s="380"/>
      <c r="I2" s="380"/>
    </row>
    <row r="4" spans="2:9" s="10" customFormat="1" ht="12.75">
      <c r="B4" s="379" t="s">
        <v>524</v>
      </c>
      <c r="C4" s="379"/>
      <c r="D4" s="379"/>
      <c r="H4" s="376" t="s">
        <v>30</v>
      </c>
      <c r="I4" s="376"/>
    </row>
    <row r="5" s="10" customFormat="1" ht="12.75"/>
    <row r="6" spans="2:9" s="10" customFormat="1" ht="18.75">
      <c r="B6" s="387" t="s">
        <v>379</v>
      </c>
      <c r="C6" s="387"/>
      <c r="D6" s="387"/>
      <c r="E6" s="387"/>
      <c r="F6" s="387"/>
      <c r="G6" s="387"/>
      <c r="H6" s="387"/>
      <c r="I6" s="387"/>
    </row>
    <row r="7" s="10" customFormat="1" ht="12.75"/>
    <row r="8" spans="2:9" s="10" customFormat="1" ht="171" customHeight="1">
      <c r="B8" s="144" t="s">
        <v>383</v>
      </c>
      <c r="C8" s="381" t="s">
        <v>342</v>
      </c>
      <c r="D8" s="381"/>
      <c r="E8" s="381"/>
      <c r="F8" s="381"/>
      <c r="G8" s="381"/>
      <c r="H8" s="381"/>
      <c r="I8" s="381"/>
    </row>
    <row r="9" spans="1:9" s="10" customFormat="1" ht="15.75">
      <c r="A9" s="12"/>
      <c r="B9" s="38" t="s">
        <v>43</v>
      </c>
      <c r="C9" s="37"/>
      <c r="D9" s="37"/>
      <c r="E9" s="37"/>
      <c r="F9" s="377" t="s">
        <v>39</v>
      </c>
      <c r="G9" s="377"/>
      <c r="H9" s="377"/>
      <c r="I9" s="377"/>
    </row>
    <row r="10" s="10" customFormat="1" ht="12.75"/>
    <row r="11" s="10" customFormat="1" ht="12.75"/>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sheetData>
  <mergeCells count="6">
    <mergeCell ref="D2:I2"/>
    <mergeCell ref="H4:I4"/>
    <mergeCell ref="F9:I9"/>
    <mergeCell ref="B6:I6"/>
    <mergeCell ref="C8:I8"/>
    <mergeCell ref="B4:D4"/>
  </mergeCells>
  <hyperlinks>
    <hyperlink ref="H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J19"/>
  <sheetViews>
    <sheetView showGridLines="0" view="pageBreakPreview" zoomScaleSheetLayoutView="100" workbookViewId="0" topLeftCell="A1">
      <selection activeCell="A1" sqref="A1"/>
    </sheetView>
  </sheetViews>
  <sheetFormatPr defaultColWidth="9.140625" defaultRowHeight="12.75"/>
  <cols>
    <col min="2" max="2" width="7.57421875" style="0" customWidth="1"/>
    <col min="5" max="5" width="13.8515625" style="0" bestFit="1" customWidth="1"/>
    <col min="7" max="7" width="12.00390625" style="0" bestFit="1" customWidth="1"/>
    <col min="8" max="8" width="9.00390625" style="0" bestFit="1" customWidth="1"/>
    <col min="9" max="9" width="14.8515625" style="0" bestFit="1" customWidth="1"/>
  </cols>
  <sheetData>
    <row r="2" spans="5:10" ht="12.75">
      <c r="E2" s="382" t="s">
        <v>41</v>
      </c>
      <c r="F2" s="382"/>
      <c r="G2" s="382"/>
      <c r="H2" s="382"/>
      <c r="I2" s="382"/>
      <c r="J2" s="382"/>
    </row>
    <row r="4" spans="2:10" s="6" customFormat="1" ht="12.75">
      <c r="B4" s="379" t="s">
        <v>524</v>
      </c>
      <c r="C4" s="379"/>
      <c r="D4" s="379"/>
      <c r="I4" s="376" t="s">
        <v>30</v>
      </c>
      <c r="J4" s="376"/>
    </row>
    <row r="5" s="6" customFormat="1" ht="18" customHeight="1"/>
    <row r="6" spans="2:10" s="6" customFormat="1" ht="15" customHeight="1">
      <c r="B6" s="387" t="s">
        <v>379</v>
      </c>
      <c r="C6" s="387"/>
      <c r="D6" s="387"/>
      <c r="E6" s="387"/>
      <c r="F6" s="387"/>
      <c r="G6" s="387"/>
      <c r="H6" s="387"/>
      <c r="I6" s="387"/>
      <c r="J6" s="387"/>
    </row>
    <row r="7" spans="2:10" s="6" customFormat="1" ht="15" customHeight="1">
      <c r="B7" s="151"/>
      <c r="C7" s="151"/>
      <c r="D7" s="151"/>
      <c r="E7" s="151"/>
      <c r="F7" s="151"/>
      <c r="G7" s="151"/>
      <c r="H7" s="151"/>
      <c r="I7" s="151"/>
      <c r="J7" s="151"/>
    </row>
    <row r="8" spans="2:10" s="6" customFormat="1" ht="22.5" customHeight="1" thickBot="1">
      <c r="B8" s="58" t="s">
        <v>528</v>
      </c>
      <c r="C8" s="65"/>
      <c r="D8"/>
      <c r="E8" s="72"/>
      <c r="F8" s="145"/>
      <c r="G8" s="72"/>
      <c r="H8"/>
      <c r="I8" s="65"/>
      <c r="J8" s="65"/>
    </row>
    <row r="9" spans="3:10" s="6" customFormat="1" ht="12.75" customHeight="1">
      <c r="C9" s="65"/>
      <c r="D9"/>
      <c r="E9" s="150" t="s">
        <v>348</v>
      </c>
      <c r="F9" s="271" t="s">
        <v>349</v>
      </c>
      <c r="G9" s="150">
        <v>24918.3</v>
      </c>
      <c r="H9"/>
      <c r="I9" s="65"/>
      <c r="J9" s="65"/>
    </row>
    <row r="10" spans="3:10" s="6" customFormat="1" ht="12.75" customHeight="1">
      <c r="C10" s="65"/>
      <c r="D10"/>
      <c r="E10" s="150" t="s">
        <v>350</v>
      </c>
      <c r="F10" s="271" t="s">
        <v>351</v>
      </c>
      <c r="G10" s="150">
        <v>16441.5</v>
      </c>
      <c r="H10"/>
      <c r="I10" s="65"/>
      <c r="J10" s="65"/>
    </row>
    <row r="11" spans="3:10" s="6" customFormat="1" ht="12.75" customHeight="1">
      <c r="C11" s="65"/>
      <c r="D11"/>
      <c r="E11" s="150" t="s">
        <v>352</v>
      </c>
      <c r="F11" s="271" t="s">
        <v>353</v>
      </c>
      <c r="G11" s="150">
        <v>11952.6</v>
      </c>
      <c r="H11"/>
      <c r="I11" s="65"/>
      <c r="J11" s="65"/>
    </row>
    <row r="12" spans="3:10" s="6" customFormat="1" ht="12.75" customHeight="1">
      <c r="C12" s="65"/>
      <c r="D12"/>
      <c r="E12" s="150" t="s">
        <v>354</v>
      </c>
      <c r="F12" s="271" t="s">
        <v>355</v>
      </c>
      <c r="G12" s="150">
        <f>+G9-G11</f>
        <v>12965.699999999999</v>
      </c>
      <c r="H12"/>
      <c r="I12" s="65"/>
      <c r="J12" s="65"/>
    </row>
    <row r="13" spans="3:10" s="6" customFormat="1" ht="12.75" customHeight="1">
      <c r="C13" s="65"/>
      <c r="D13"/>
      <c r="E13" s="150" t="s">
        <v>356</v>
      </c>
      <c r="F13" s="271" t="s">
        <v>357</v>
      </c>
      <c r="G13" s="150">
        <f>+G10-G11</f>
        <v>4488.9</v>
      </c>
      <c r="H13"/>
      <c r="I13" s="65"/>
      <c r="J13" s="65"/>
    </row>
    <row r="14" spans="3:10" s="6" customFormat="1" ht="12.75" customHeight="1">
      <c r="C14" s="65"/>
      <c r="D14"/>
      <c r="E14" s="275" t="s">
        <v>358</v>
      </c>
      <c r="F14" s="272" t="s">
        <v>359</v>
      </c>
      <c r="G14" s="148">
        <f>+G9/G10</f>
        <v>1.5155733965879026</v>
      </c>
      <c r="H14"/>
      <c r="I14" s="65"/>
      <c r="J14" s="65"/>
    </row>
    <row r="15" spans="3:10" s="6" customFormat="1" ht="12.75" customHeight="1">
      <c r="C15" s="65"/>
      <c r="D15"/>
      <c r="E15" s="276" t="s">
        <v>360</v>
      </c>
      <c r="F15" s="273" t="s">
        <v>361</v>
      </c>
      <c r="G15" s="147">
        <f>+G11/G12</f>
        <v>0.9218630694833292</v>
      </c>
      <c r="H15"/>
      <c r="I15" s="65"/>
      <c r="J15" s="65"/>
    </row>
    <row r="16" spans="3:10" s="6" customFormat="1" ht="15" customHeight="1">
      <c r="C16" s="65"/>
      <c r="D16"/>
      <c r="E16" s="275" t="s">
        <v>362</v>
      </c>
      <c r="F16" s="272" t="s">
        <v>363</v>
      </c>
      <c r="G16" s="148">
        <f>+G13/G12</f>
        <v>0.34621347092713856</v>
      </c>
      <c r="H16"/>
      <c r="I16" s="65"/>
      <c r="J16" s="65"/>
    </row>
    <row r="17" spans="3:10" s="6" customFormat="1" ht="15" customHeight="1" thickBot="1">
      <c r="C17" s="65"/>
      <c r="D17"/>
      <c r="E17" s="277" t="s">
        <v>414</v>
      </c>
      <c r="F17" s="274" t="s">
        <v>364</v>
      </c>
      <c r="G17" s="149">
        <f>+(G15+1)/(G15+G16)</f>
        <v>1.5155733965879026</v>
      </c>
      <c r="H17"/>
      <c r="I17" s="65"/>
      <c r="J17" s="65"/>
    </row>
    <row r="18" spans="4:8" s="6" customFormat="1" ht="12.75">
      <c r="D18"/>
      <c r="E18"/>
      <c r="F18" s="146"/>
      <c r="G18"/>
      <c r="H18"/>
    </row>
    <row r="19" spans="2:10" s="6" customFormat="1" ht="15.75">
      <c r="B19" s="38" t="s">
        <v>43</v>
      </c>
      <c r="C19" s="37"/>
      <c r="D19" s="37"/>
      <c r="E19" s="37"/>
      <c r="F19" s="37"/>
      <c r="G19" s="377" t="s">
        <v>39</v>
      </c>
      <c r="H19" s="377"/>
      <c r="I19" s="377"/>
      <c r="J19" s="377"/>
    </row>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sheetData>
  <mergeCells count="5">
    <mergeCell ref="E2:J2"/>
    <mergeCell ref="G19:J19"/>
    <mergeCell ref="I4:J4"/>
    <mergeCell ref="B6:J6"/>
    <mergeCell ref="B4:D4"/>
  </mergeCells>
  <hyperlinks>
    <hyperlink ref="I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B2:H39"/>
  <sheetViews>
    <sheetView showGridLines="0" view="pageBreakPreview" zoomScaleSheetLayoutView="100" workbookViewId="0" topLeftCell="A1">
      <selection activeCell="A1" sqref="A1"/>
    </sheetView>
  </sheetViews>
  <sheetFormatPr defaultColWidth="9.140625" defaultRowHeight="12.75"/>
  <cols>
    <col min="2" max="2" width="5.7109375" style="0" customWidth="1"/>
    <col min="3" max="3" width="12.7109375" style="0" customWidth="1"/>
    <col min="4" max="4" width="15.140625" style="0" customWidth="1"/>
    <col min="5" max="5" width="16.00390625" style="0" customWidth="1"/>
    <col min="6" max="6" width="13.7109375" style="0" customWidth="1"/>
    <col min="7" max="7" width="11.57421875" style="0" bestFit="1" customWidth="1"/>
    <col min="9" max="9" width="11.57421875" style="0" bestFit="1" customWidth="1"/>
  </cols>
  <sheetData>
    <row r="2" spans="3:8" ht="12.75">
      <c r="C2" s="382" t="s">
        <v>41</v>
      </c>
      <c r="D2" s="382"/>
      <c r="E2" s="382"/>
      <c r="F2" s="382"/>
      <c r="G2" s="382"/>
      <c r="H2" s="382"/>
    </row>
    <row r="4" spans="2:8" s="6" customFormat="1" ht="12.75">
      <c r="B4" s="379" t="s">
        <v>524</v>
      </c>
      <c r="C4" s="379"/>
      <c r="D4" s="379"/>
      <c r="G4" s="376" t="s">
        <v>30</v>
      </c>
      <c r="H4" s="376"/>
    </row>
    <row r="5" s="6" customFormat="1" ht="12.75"/>
    <row r="6" spans="2:8" s="6" customFormat="1" ht="18.75">
      <c r="B6" s="387" t="s">
        <v>379</v>
      </c>
      <c r="C6" s="387"/>
      <c r="D6" s="387"/>
      <c r="E6" s="387"/>
      <c r="F6" s="387"/>
      <c r="G6" s="387"/>
      <c r="H6" s="387"/>
    </row>
    <row r="7" s="6" customFormat="1" ht="12.75"/>
    <row r="8" spans="2:7" s="6" customFormat="1" ht="15">
      <c r="B8" s="45" t="s">
        <v>384</v>
      </c>
      <c r="C8" s="357" t="s">
        <v>366</v>
      </c>
      <c r="D8" s="357"/>
      <c r="E8" s="66"/>
      <c r="F8" s="66"/>
      <c r="G8" s="66"/>
    </row>
    <row r="9" spans="3:7" s="6" customFormat="1" ht="15">
      <c r="C9"/>
      <c r="E9" s="66"/>
      <c r="F9" s="66"/>
      <c r="G9" s="66"/>
    </row>
    <row r="10" spans="2:8" s="6" customFormat="1" ht="9" customHeight="1">
      <c r="B10" s="52"/>
      <c r="C10" s="152"/>
      <c r="D10"/>
      <c r="E10" s="67"/>
      <c r="F10" s="66"/>
      <c r="G10" s="66"/>
      <c r="H10" s="52"/>
    </row>
    <row r="11" spans="2:8" s="6" customFormat="1" ht="15">
      <c r="B11" s="52"/>
      <c r="C11" s="75" t="s">
        <v>367</v>
      </c>
      <c r="D11" s="75" t="s">
        <v>368</v>
      </c>
      <c r="E11" s="75" t="s">
        <v>369</v>
      </c>
      <c r="F11" s="66"/>
      <c r="G11" s="66"/>
      <c r="H11" s="52"/>
    </row>
    <row r="12" spans="2:8" s="6" customFormat="1" ht="15">
      <c r="B12" s="52"/>
      <c r="C12" s="152"/>
      <c r="D12"/>
      <c r="E12" s="68"/>
      <c r="F12" s="66"/>
      <c r="G12" s="66"/>
      <c r="H12" s="52"/>
    </row>
    <row r="13" spans="2:8" s="6" customFormat="1" ht="15">
      <c r="B13" s="52"/>
      <c r="C13"/>
      <c r="E13" s="68"/>
      <c r="F13" s="66"/>
      <c r="G13" s="66"/>
      <c r="H13" s="52"/>
    </row>
    <row r="14" spans="2:8" s="6" customFormat="1" ht="15">
      <c r="B14" s="52"/>
      <c r="C14"/>
      <c r="E14" s="68"/>
      <c r="F14" s="66"/>
      <c r="G14" s="66"/>
      <c r="H14" s="52"/>
    </row>
    <row r="15" spans="2:8" s="6" customFormat="1" ht="15">
      <c r="B15" s="52"/>
      <c r="C15"/>
      <c r="E15" s="68"/>
      <c r="F15" s="66"/>
      <c r="G15" s="66"/>
      <c r="H15" s="52"/>
    </row>
    <row r="16" spans="2:8" s="6" customFormat="1" ht="15">
      <c r="B16" s="52"/>
      <c r="C16" s="152"/>
      <c r="D16"/>
      <c r="E16" s="68"/>
      <c r="F16" s="66"/>
      <c r="G16" s="66"/>
      <c r="H16" s="52"/>
    </row>
    <row r="17" spans="2:8" s="6" customFormat="1" ht="15">
      <c r="B17" s="52"/>
      <c r="C17"/>
      <c r="D17"/>
      <c r="E17" s="66"/>
      <c r="F17" s="66"/>
      <c r="G17" s="66"/>
      <c r="H17" s="52"/>
    </row>
    <row r="18" spans="2:8" s="6" customFormat="1" ht="15">
      <c r="B18" s="52"/>
      <c r="C18" s="357" t="s">
        <v>370</v>
      </c>
      <c r="D18" s="357"/>
      <c r="E18" s="357"/>
      <c r="F18" s="357"/>
      <c r="G18" s="357"/>
      <c r="H18" s="357"/>
    </row>
    <row r="19" spans="2:8" s="6" customFormat="1" ht="15">
      <c r="B19" s="52"/>
      <c r="C19"/>
      <c r="D19"/>
      <c r="E19" s="66"/>
      <c r="F19" s="66"/>
      <c r="G19" s="66"/>
      <c r="H19" s="52"/>
    </row>
    <row r="20" spans="2:8" s="6" customFormat="1" ht="15">
      <c r="B20" s="52"/>
      <c r="C20" s="152"/>
      <c r="D20"/>
      <c r="E20" s="66"/>
      <c r="F20" s="66"/>
      <c r="G20" s="66"/>
      <c r="H20" s="52"/>
    </row>
    <row r="21" spans="2:8" s="6" customFormat="1" ht="15">
      <c r="B21" s="52"/>
      <c r="C21" s="357" t="s">
        <v>371</v>
      </c>
      <c r="D21" s="357"/>
      <c r="E21" s="357"/>
      <c r="F21" s="357"/>
      <c r="G21" s="357"/>
      <c r="H21" s="357"/>
    </row>
    <row r="22" spans="2:8" s="6" customFormat="1" ht="15">
      <c r="B22" s="52"/>
      <c r="C22" s="357" t="s">
        <v>374</v>
      </c>
      <c r="D22" s="357"/>
      <c r="E22" s="357"/>
      <c r="F22" s="357"/>
      <c r="G22" s="357"/>
      <c r="H22" s="357"/>
    </row>
    <row r="23" spans="2:8" s="6" customFormat="1" ht="12" customHeight="1">
      <c r="B23" s="52"/>
      <c r="C23" s="50" t="s">
        <v>375</v>
      </c>
      <c r="D23" s="59"/>
      <c r="E23" s="66"/>
      <c r="F23" s="66"/>
      <c r="G23" s="66"/>
      <c r="H23" s="52"/>
    </row>
    <row r="24" spans="2:8" s="6" customFormat="1" ht="15">
      <c r="B24" s="52"/>
      <c r="C24" s="152"/>
      <c r="D24" s="59"/>
      <c r="E24" s="69"/>
      <c r="F24" s="70"/>
      <c r="G24" s="66"/>
      <c r="H24" s="52"/>
    </row>
    <row r="25" spans="2:8" s="6" customFormat="1" ht="15">
      <c r="B25" s="52"/>
      <c r="C25" s="357" t="s">
        <v>372</v>
      </c>
      <c r="D25" s="357"/>
      <c r="E25" s="69"/>
      <c r="F25" s="70"/>
      <c r="G25" s="66"/>
      <c r="H25" s="52"/>
    </row>
    <row r="26" spans="2:8" s="6" customFormat="1" ht="15">
      <c r="B26" s="52"/>
      <c r="D26"/>
      <c r="E26" s="69"/>
      <c r="F26" s="70"/>
      <c r="G26" s="66"/>
      <c r="H26" s="52"/>
    </row>
    <row r="27" spans="2:8" s="6" customFormat="1" ht="15">
      <c r="B27" s="52"/>
      <c r="C27" s="152" t="s">
        <v>37</v>
      </c>
      <c r="D27"/>
      <c r="E27" s="69"/>
      <c r="F27" s="69"/>
      <c r="G27" s="66"/>
      <c r="H27" s="52"/>
    </row>
    <row r="28" spans="2:8" s="6" customFormat="1" ht="15">
      <c r="B28" s="52"/>
      <c r="C28" s="152"/>
      <c r="D28"/>
      <c r="E28" s="69"/>
      <c r="F28" s="70"/>
      <c r="G28" s="66"/>
      <c r="H28" s="52"/>
    </row>
    <row r="29" spans="2:8" s="6" customFormat="1" ht="15">
      <c r="B29" s="52"/>
      <c r="D29"/>
      <c r="E29" s="66"/>
      <c r="F29" s="66"/>
      <c r="G29" s="66"/>
      <c r="H29" s="52"/>
    </row>
    <row r="30" spans="2:8" s="6" customFormat="1" ht="15">
      <c r="B30" s="52"/>
      <c r="C30" s="152"/>
      <c r="D30"/>
      <c r="E30" s="66"/>
      <c r="F30" s="66"/>
      <c r="G30" s="66"/>
      <c r="H30" s="52"/>
    </row>
    <row r="31" spans="2:8" s="6" customFormat="1" ht="15">
      <c r="B31" s="52"/>
      <c r="C31"/>
      <c r="D31"/>
      <c r="E31" s="66"/>
      <c r="F31" s="66"/>
      <c r="G31" s="66"/>
      <c r="H31" s="52"/>
    </row>
    <row r="32" spans="2:8" s="6" customFormat="1" ht="15">
      <c r="B32" s="52"/>
      <c r="C32" s="152"/>
      <c r="D32"/>
      <c r="E32" s="66"/>
      <c r="F32" s="66"/>
      <c r="G32" s="66"/>
      <c r="H32" s="52"/>
    </row>
    <row r="33" spans="2:8" s="6" customFormat="1" ht="12.75" customHeight="1">
      <c r="B33" s="52"/>
      <c r="C33"/>
      <c r="D33"/>
      <c r="E33" s="383"/>
      <c r="F33" s="383"/>
      <c r="G33" s="66"/>
      <c r="H33" s="52"/>
    </row>
    <row r="34" spans="2:8" s="6" customFormat="1" ht="15">
      <c r="B34" s="52"/>
      <c r="C34" s="152"/>
      <c r="D34"/>
      <c r="E34" s="383"/>
      <c r="F34" s="383"/>
      <c r="G34" s="66"/>
      <c r="H34" s="52"/>
    </row>
    <row r="35" spans="2:8" s="6" customFormat="1" ht="6.75" customHeight="1">
      <c r="B35" s="52"/>
      <c r="C35"/>
      <c r="D35"/>
      <c r="E35" s="56"/>
      <c r="F35" s="56"/>
      <c r="G35" s="66"/>
      <c r="H35" s="52"/>
    </row>
    <row r="36" spans="2:8" s="6" customFormat="1" ht="15">
      <c r="B36" s="52"/>
      <c r="C36" s="358" t="s">
        <v>373</v>
      </c>
      <c r="D36" s="358"/>
      <c r="E36" s="358"/>
      <c r="F36" s="358"/>
      <c r="G36" s="358"/>
      <c r="H36" s="358"/>
    </row>
    <row r="37" spans="2:8" s="6" customFormat="1" ht="15">
      <c r="B37" s="52"/>
      <c r="C37" s="358"/>
      <c r="D37" s="358"/>
      <c r="E37" s="358"/>
      <c r="F37" s="358"/>
      <c r="G37" s="358"/>
      <c r="H37" s="358"/>
    </row>
    <row r="38" spans="2:8" s="6" customFormat="1" ht="15">
      <c r="B38" s="52"/>
      <c r="D38"/>
      <c r="E38" s="69"/>
      <c r="F38" s="71"/>
      <c r="G38" s="66"/>
      <c r="H38" s="52"/>
    </row>
    <row r="39" spans="2:8" s="6" customFormat="1" ht="15.75">
      <c r="B39" s="38" t="s">
        <v>43</v>
      </c>
      <c r="C39" s="37"/>
      <c r="D39" s="37"/>
      <c r="E39" s="377" t="s">
        <v>39</v>
      </c>
      <c r="F39" s="377"/>
      <c r="G39" s="377"/>
      <c r="H39" s="377"/>
    </row>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sheetData>
  <mergeCells count="13">
    <mergeCell ref="C8:D8"/>
    <mergeCell ref="C18:H18"/>
    <mergeCell ref="C21:H21"/>
    <mergeCell ref="C2:H2"/>
    <mergeCell ref="E39:H39"/>
    <mergeCell ref="G4:H4"/>
    <mergeCell ref="B6:H6"/>
    <mergeCell ref="E33:E34"/>
    <mergeCell ref="F33:F34"/>
    <mergeCell ref="C22:H22"/>
    <mergeCell ref="C25:D25"/>
    <mergeCell ref="B4:D4"/>
    <mergeCell ref="C36:H37"/>
  </mergeCells>
  <hyperlinks>
    <hyperlink ref="G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4"/>
  <headerFooter alignWithMargins="0">
    <oddFooter>&amp;R&amp;A</oddFooter>
  </headerFooter>
  <legacyDrawing r:id="rId13"/>
  <oleObjects>
    <oleObject progId="Equation.3" shapeId="15048339" r:id="rId1"/>
    <oleObject progId="Equation.3" shapeId="15048340" r:id="rId2"/>
    <oleObject progId="Equation.3" shapeId="15048341" r:id="rId3"/>
    <oleObject progId="Equation.3" shapeId="15048342" r:id="rId4"/>
    <oleObject progId="Equation.3" shapeId="15048343" r:id="rId5"/>
    <oleObject progId="Equation.3" shapeId="15048344" r:id="rId6"/>
    <oleObject progId="Equation.3" shapeId="15048345" r:id="rId7"/>
    <oleObject progId="Equation.3" shapeId="15048346" r:id="rId8"/>
    <oleObject progId="Equation.3" shapeId="15048347" r:id="rId9"/>
    <oleObject progId="Equation.3" shapeId="15048348" r:id="rId10"/>
    <oleObject progId="Equation.3" shapeId="15048349" r:id="rId11"/>
    <oleObject progId="Equation.3" shapeId="15054467" r:id="rId12"/>
  </oleObjects>
</worksheet>
</file>

<file path=xl/worksheets/sheet9.xml><?xml version="1.0" encoding="utf-8"?>
<worksheet xmlns="http://schemas.openxmlformats.org/spreadsheetml/2006/main" xmlns:r="http://schemas.openxmlformats.org/officeDocument/2006/relationships">
  <dimension ref="B2:G32"/>
  <sheetViews>
    <sheetView showGridLines="0" view="pageBreakPreview" zoomScaleSheetLayoutView="100" workbookViewId="0" topLeftCell="A1">
      <selection activeCell="A1" sqref="A1"/>
    </sheetView>
  </sheetViews>
  <sheetFormatPr defaultColWidth="9.140625" defaultRowHeight="12.75"/>
  <cols>
    <col min="2" max="2" width="5.57421875" style="0" customWidth="1"/>
    <col min="3" max="3" width="15.00390625" style="0" customWidth="1"/>
    <col min="5" max="5" width="17.140625" style="0" customWidth="1"/>
  </cols>
  <sheetData>
    <row r="2" spans="2:7" ht="12.75">
      <c r="B2" s="382" t="s">
        <v>41</v>
      </c>
      <c r="C2" s="382"/>
      <c r="D2" s="382"/>
      <c r="E2" s="382"/>
      <c r="F2" s="382"/>
      <c r="G2" s="382"/>
    </row>
    <row r="4" spans="2:7" s="6" customFormat="1" ht="12.75">
      <c r="B4" s="379" t="s">
        <v>524</v>
      </c>
      <c r="C4" s="379"/>
      <c r="D4" s="379"/>
      <c r="F4" s="376" t="s">
        <v>30</v>
      </c>
      <c r="G4" s="376"/>
    </row>
    <row r="5" s="6" customFormat="1" ht="12.75"/>
    <row r="6" spans="2:7" s="6" customFormat="1" ht="18.75">
      <c r="B6" s="387" t="s">
        <v>379</v>
      </c>
      <c r="C6" s="387"/>
      <c r="D6" s="387"/>
      <c r="E6" s="387"/>
      <c r="F6" s="387"/>
      <c r="G6" s="387"/>
    </row>
    <row r="7" spans="3:4" s="6" customFormat="1" ht="12.75">
      <c r="C7" s="62"/>
      <c r="D7" s="62"/>
    </row>
    <row r="8" spans="2:7" s="6" customFormat="1" ht="12" customHeight="1">
      <c r="B8" s="75" t="s">
        <v>385</v>
      </c>
      <c r="C8" s="396" t="s">
        <v>390</v>
      </c>
      <c r="D8" s="396"/>
      <c r="E8" s="396"/>
      <c r="F8" s="396"/>
      <c r="G8" s="396"/>
    </row>
    <row r="9" spans="2:7" s="6" customFormat="1" ht="12" customHeight="1">
      <c r="B9" s="51"/>
      <c r="C9" s="396"/>
      <c r="D9" s="396"/>
      <c r="E9" s="396"/>
      <c r="F9" s="396"/>
      <c r="G9" s="396"/>
    </row>
    <row r="10" spans="2:7" s="6" customFormat="1" ht="12" customHeight="1">
      <c r="B10" s="51"/>
      <c r="C10" s="396"/>
      <c r="D10" s="396"/>
      <c r="E10" s="396"/>
      <c r="F10" s="396"/>
      <c r="G10" s="396"/>
    </row>
    <row r="11" spans="2:7" s="6" customFormat="1" ht="12" customHeight="1">
      <c r="B11" s="51"/>
      <c r="C11" s="396"/>
      <c r="D11" s="396"/>
      <c r="E11" s="396"/>
      <c r="F11" s="396"/>
      <c r="G11" s="396"/>
    </row>
    <row r="12" spans="2:7" s="6" customFormat="1" ht="21" customHeight="1">
      <c r="B12" s="40"/>
      <c r="C12" s="396"/>
      <c r="D12" s="396"/>
      <c r="E12" s="396"/>
      <c r="F12" s="396"/>
      <c r="G12" s="396"/>
    </row>
    <row r="13" spans="2:7" s="6" customFormat="1" ht="15.75">
      <c r="B13" s="40"/>
      <c r="D13" s="357" t="s">
        <v>391</v>
      </c>
      <c r="E13" s="357"/>
      <c r="F13" s="357"/>
      <c r="G13" s="357"/>
    </row>
    <row r="14" spans="2:7" s="6" customFormat="1" ht="15.75">
      <c r="B14" s="40"/>
      <c r="C14"/>
      <c r="D14" s="60"/>
      <c r="E14" s="7"/>
      <c r="F14" s="7"/>
      <c r="G14" s="7"/>
    </row>
    <row r="15" spans="2:7" s="6" customFormat="1" ht="15.75">
      <c r="B15" s="40"/>
      <c r="C15" s="152"/>
      <c r="D15" s="360" t="s">
        <v>0</v>
      </c>
      <c r="E15" s="360"/>
      <c r="F15" s="360"/>
      <c r="G15" s="360"/>
    </row>
    <row r="16" spans="2:7" s="6" customFormat="1" ht="15.75">
      <c r="B16" s="40"/>
      <c r="D16" s="360"/>
      <c r="E16" s="360"/>
      <c r="F16" s="360"/>
      <c r="G16" s="360"/>
    </row>
    <row r="17" spans="2:7" s="6" customFormat="1" ht="15.75">
      <c r="B17" s="40"/>
      <c r="C17"/>
      <c r="D17" s="61"/>
      <c r="E17" s="7"/>
      <c r="F17" s="7"/>
      <c r="G17" s="7"/>
    </row>
    <row r="18" spans="2:7" s="6" customFormat="1" ht="15.75">
      <c r="B18" s="40"/>
      <c r="C18"/>
      <c r="D18" s="39"/>
      <c r="E18" s="7"/>
      <c r="F18" s="7"/>
      <c r="G18" s="7"/>
    </row>
    <row r="19" spans="2:7" s="6" customFormat="1" ht="15.75">
      <c r="B19" s="40"/>
      <c r="C19"/>
      <c r="D19" s="39"/>
      <c r="E19" s="7"/>
      <c r="F19" s="7"/>
      <c r="G19" s="7"/>
    </row>
    <row r="20" spans="2:7" s="6" customFormat="1" ht="15.75">
      <c r="B20" s="40"/>
      <c r="C20" s="152"/>
      <c r="D20" s="39"/>
      <c r="E20" s="7"/>
      <c r="F20" s="7"/>
      <c r="G20" s="7"/>
    </row>
    <row r="21" spans="2:7" s="6" customFormat="1" ht="15.75">
      <c r="B21" s="40"/>
      <c r="C21"/>
      <c r="D21" s="61"/>
      <c r="E21" s="7"/>
      <c r="F21" s="7"/>
      <c r="G21" s="7"/>
    </row>
    <row r="22" spans="2:7" s="6" customFormat="1" ht="15.75">
      <c r="B22" s="40"/>
      <c r="C22" s="152"/>
      <c r="D22" s="61"/>
      <c r="E22" s="7"/>
      <c r="F22" s="7"/>
      <c r="G22" s="7"/>
    </row>
    <row r="23" spans="2:7" s="6" customFormat="1" ht="15" customHeight="1">
      <c r="B23" s="40"/>
      <c r="C23" s="358" t="s">
        <v>392</v>
      </c>
      <c r="D23" s="358"/>
      <c r="E23" s="358"/>
      <c r="F23" s="358"/>
      <c r="G23" s="358"/>
    </row>
    <row r="24" spans="2:7" s="6" customFormat="1" ht="15.75">
      <c r="B24" s="40"/>
      <c r="C24" s="358"/>
      <c r="D24" s="358"/>
      <c r="E24" s="358"/>
      <c r="F24" s="358"/>
      <c r="G24" s="358"/>
    </row>
    <row r="25" spans="2:7" s="6" customFormat="1" ht="15.75">
      <c r="B25" s="40"/>
      <c r="C25" s="358"/>
      <c r="D25" s="358"/>
      <c r="E25" s="358"/>
      <c r="F25" s="358"/>
      <c r="G25" s="358"/>
    </row>
    <row r="26" spans="2:7" s="6" customFormat="1" ht="15.75">
      <c r="B26" s="40"/>
      <c r="C26" s="358"/>
      <c r="D26" s="358"/>
      <c r="E26" s="358"/>
      <c r="F26" s="358"/>
      <c r="G26" s="358"/>
    </row>
    <row r="27" spans="2:7" s="6" customFormat="1" ht="15.75">
      <c r="B27" s="40"/>
      <c r="C27" s="358"/>
      <c r="D27" s="358"/>
      <c r="E27" s="358"/>
      <c r="F27" s="358"/>
      <c r="G27" s="358"/>
    </row>
    <row r="28" spans="2:7" s="6" customFormat="1" ht="15.75">
      <c r="B28" s="40"/>
      <c r="C28" s="358"/>
      <c r="D28" s="358"/>
      <c r="E28" s="358"/>
      <c r="F28" s="358"/>
      <c r="G28" s="358"/>
    </row>
    <row r="29" spans="2:7" s="6" customFormat="1" ht="15.75">
      <c r="B29" s="40"/>
      <c r="C29" s="397" t="s">
        <v>393</v>
      </c>
      <c r="D29" s="359"/>
      <c r="E29" s="359"/>
      <c r="F29" s="359"/>
      <c r="G29" s="359"/>
    </row>
    <row r="30" spans="2:7" s="6" customFormat="1" ht="15.75">
      <c r="B30" s="40"/>
      <c r="C30" s="359"/>
      <c r="D30" s="359"/>
      <c r="E30" s="359"/>
      <c r="F30" s="359"/>
      <c r="G30" s="359"/>
    </row>
    <row r="31" spans="2:7" s="6" customFormat="1" ht="15.75">
      <c r="B31" s="40"/>
      <c r="C31" s="39"/>
      <c r="D31" s="39"/>
      <c r="E31" s="7"/>
      <c r="F31" s="7"/>
      <c r="G31" s="7"/>
    </row>
    <row r="32" spans="2:7" s="6" customFormat="1" ht="15.75">
      <c r="B32" s="38" t="s">
        <v>43</v>
      </c>
      <c r="C32" s="37"/>
      <c r="D32" s="37"/>
      <c r="E32" s="384" t="s">
        <v>39</v>
      </c>
      <c r="F32" s="384"/>
      <c r="G32" s="384"/>
    </row>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sheetData>
  <mergeCells count="10">
    <mergeCell ref="B2:G2"/>
    <mergeCell ref="F4:G4"/>
    <mergeCell ref="B6:G6"/>
    <mergeCell ref="C8:G12"/>
    <mergeCell ref="B4:D4"/>
    <mergeCell ref="C23:G28"/>
    <mergeCell ref="E32:G32"/>
    <mergeCell ref="C29:G30"/>
    <mergeCell ref="D13:G13"/>
    <mergeCell ref="D15:G16"/>
  </mergeCells>
  <hyperlinks>
    <hyperlink ref="F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legacyDrawing r:id="rId7"/>
  <oleObjects>
    <oleObject progId="Equation.3" shapeId="15106194" r:id="rId1"/>
    <oleObject progId="Equation.3" shapeId="15106196" r:id="rId2"/>
    <oleObject progId="Equation.3" shapeId="15106197" r:id="rId3"/>
    <oleObject progId="Equation.3" shapeId="15106199" r:id="rId4"/>
    <oleObject progId="Equation.3" shapeId="15106200" r:id="rId5"/>
    <oleObject progId="Equation.3" shapeId="15129540"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2004-10-15T22:04:34Z</cp:lastPrinted>
  <dcterms:created xsi:type="dcterms:W3CDTF">2004-06-07T20:52:56Z</dcterms:created>
  <dcterms:modified xsi:type="dcterms:W3CDTF">2008-07-30T17:03:23Z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