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7995" activeTab="0"/>
  </bookViews>
  <sheets>
    <sheet name="Hoja60" sheetId="1" r:id="rId1"/>
    <sheet name="Hoja61" sheetId="2" r:id="rId2"/>
    <sheet name="Hoja62" sheetId="3" r:id="rId3"/>
    <sheet name="Hoja63" sheetId="4" r:id="rId4"/>
    <sheet name="Hoja64" sheetId="5" r:id="rId5"/>
    <sheet name="Hoja65" sheetId="6" r:id="rId6"/>
  </sheets>
  <externalReferences>
    <externalReference r:id="rId9"/>
    <externalReference r:id="rId10"/>
    <externalReference r:id="rId11"/>
  </externalReferences>
  <definedNames>
    <definedName name="Demanda1">'[3]Hoja1'!$B$27</definedName>
    <definedName name="DemandaI">'[1]Hoja80'!$B$27</definedName>
    <definedName name="DemandaII">'[1]Hoja80'!$C$27</definedName>
    <definedName name="DemandaIII">'[1]Hoja80'!$D$27</definedName>
    <definedName name="solver_adj" localSheetId="4" hidden="1">'Hoja64'!$H$2:$H$3</definedName>
    <definedName name="solver_adj" localSheetId="5" hidden="1">'Hoja65'!$I$2:$I$3</definedName>
    <definedName name="solver_cvg" localSheetId="4" hidden="1">0.0001</definedName>
    <definedName name="solver_cvg" localSheetId="5" hidden="1">0.0001</definedName>
    <definedName name="solver_drv" localSheetId="4" hidden="1">1</definedName>
    <definedName name="solver_drv" localSheetId="5" hidden="1">1</definedName>
    <definedName name="solver_est" localSheetId="4" hidden="1">1</definedName>
    <definedName name="solver_est" localSheetId="5" hidden="1">1</definedName>
    <definedName name="solver_itr" localSheetId="4" hidden="1">100</definedName>
    <definedName name="solver_itr" localSheetId="5" hidden="1">100</definedName>
    <definedName name="solver_lin" localSheetId="4" hidden="1">2</definedName>
    <definedName name="solver_lin" localSheetId="5" hidden="1">2</definedName>
    <definedName name="solver_neg" localSheetId="4" hidden="1">2</definedName>
    <definedName name="solver_neg" localSheetId="5" hidden="1">2</definedName>
    <definedName name="solver_num" localSheetId="4" hidden="1">0</definedName>
    <definedName name="solver_num" localSheetId="5" hidden="1">0</definedName>
    <definedName name="solver_nwt" localSheetId="4" hidden="1">1</definedName>
    <definedName name="solver_nwt" localSheetId="5" hidden="1">1</definedName>
    <definedName name="solver_opt" localSheetId="4" hidden="1">'Hoja64'!#REF!</definedName>
    <definedName name="solver_opt" localSheetId="5" hidden="1">'Hoja65'!#REF!</definedName>
    <definedName name="solver_pre" localSheetId="4" hidden="1">0.000001</definedName>
    <definedName name="solver_pre" localSheetId="5" hidden="1">0.000001</definedName>
    <definedName name="solver_scl" localSheetId="4" hidden="1">2</definedName>
    <definedName name="solver_scl" localSheetId="5" hidden="1">2</definedName>
    <definedName name="solver_sho" localSheetId="4" hidden="1">2</definedName>
    <definedName name="solver_sho" localSheetId="5" hidden="1">2</definedName>
    <definedName name="solver_tim" localSheetId="4" hidden="1">100</definedName>
    <definedName name="solver_tim" localSheetId="5" hidden="1">100</definedName>
    <definedName name="solver_tol" localSheetId="4" hidden="1">0.05</definedName>
    <definedName name="solver_tol" localSheetId="5" hidden="1">0.05</definedName>
    <definedName name="solver_typ" localSheetId="4" hidden="1">1</definedName>
    <definedName name="solver_typ" localSheetId="5" hidden="1">1</definedName>
    <definedName name="solver_val" localSheetId="4" hidden="1">0</definedName>
    <definedName name="solver_val" localSheetId="5" hidden="1">0</definedName>
  </definedNames>
  <calcPr fullCalcOnLoad="1"/>
</workbook>
</file>

<file path=xl/sharedStrings.xml><?xml version="1.0" encoding="utf-8"?>
<sst xmlns="http://schemas.openxmlformats.org/spreadsheetml/2006/main" count="53" uniqueCount="26">
  <si>
    <t>Año</t>
  </si>
  <si>
    <t>Ventas</t>
  </si>
  <si>
    <t>Distribución Real</t>
  </si>
  <si>
    <t>Uniforme</t>
  </si>
  <si>
    <t>Clase</t>
  </si>
  <si>
    <t>Frecuencia</t>
  </si>
  <si>
    <t>% acumulado</t>
  </si>
  <si>
    <t>Normal</t>
  </si>
  <si>
    <t>Distribución Normal Teórica</t>
  </si>
  <si>
    <t>Suma</t>
  </si>
  <si>
    <t>P-Valor</t>
  </si>
  <si>
    <t>Test Chi-Cuadrado</t>
  </si>
  <si>
    <r>
      <t>Posición (</t>
    </r>
    <r>
      <rPr>
        <b/>
        <i/>
        <sz val="12"/>
        <rFont val="Times New Roman"/>
        <family val="1"/>
      </rPr>
      <t>i</t>
    </r>
    <r>
      <rPr>
        <b/>
        <sz val="12"/>
        <rFont val="Times New Roman"/>
        <family val="1"/>
      </rPr>
      <t>)</t>
    </r>
  </si>
  <si>
    <r>
      <t>F(x</t>
    </r>
    <r>
      <rPr>
        <b/>
        <i/>
        <vertAlign val="subscript"/>
        <sz val="12"/>
        <rFont val="Times New Roman"/>
        <family val="1"/>
      </rPr>
      <t>i</t>
    </r>
    <r>
      <rPr>
        <b/>
        <i/>
        <sz val="12"/>
        <rFont val="Times New Roman"/>
        <family val="1"/>
      </rPr>
      <t>)</t>
    </r>
  </si>
  <si>
    <t>Distr. Normal Teórica</t>
  </si>
  <si>
    <t>Cálculos auxiliares:</t>
  </si>
  <si>
    <t>Media</t>
  </si>
  <si>
    <t>z</t>
  </si>
  <si>
    <t>Desvío Est.</t>
  </si>
  <si>
    <t>k</t>
  </si>
  <si>
    <r>
      <t>D</t>
    </r>
    <r>
      <rPr>
        <b/>
        <i/>
        <vertAlign val="subscript"/>
        <sz val="12"/>
        <rFont val="Times New Roman"/>
        <family val="1"/>
      </rPr>
      <t>max</t>
    </r>
  </si>
  <si>
    <r>
      <t>D</t>
    </r>
    <r>
      <rPr>
        <b/>
        <sz val="12"/>
        <rFont val="Times New Roman"/>
        <family val="1"/>
      </rPr>
      <t xml:space="preserve"> teórico</t>
    </r>
  </si>
  <si>
    <r>
      <t>F(x</t>
    </r>
    <r>
      <rPr>
        <b/>
        <i/>
        <vertAlign val="subscript"/>
        <sz val="12"/>
        <rFont val="Times New Roman"/>
        <family val="1"/>
      </rPr>
      <t>N+1-i</t>
    </r>
    <r>
      <rPr>
        <b/>
        <i/>
        <sz val="12"/>
        <rFont val="Times New Roman"/>
        <family val="1"/>
      </rPr>
      <t>)</t>
    </r>
  </si>
  <si>
    <t>S</t>
  </si>
  <si>
    <r>
      <t>A</t>
    </r>
    <r>
      <rPr>
        <b/>
        <i/>
        <vertAlign val="superscript"/>
        <sz val="12"/>
        <rFont val="Times New Roman"/>
        <family val="1"/>
      </rPr>
      <t>2</t>
    </r>
  </si>
  <si>
    <r>
      <t>A</t>
    </r>
    <r>
      <rPr>
        <b/>
        <i/>
        <vertAlign val="subscript"/>
        <sz val="12"/>
        <rFont val="Times New Roman"/>
        <family val="1"/>
      </rPr>
      <t>*</t>
    </r>
    <r>
      <rPr>
        <b/>
        <i/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</si>
</sst>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00"/>
    <numFmt numFmtId="166" formatCode="0.0000"/>
    <numFmt numFmtId="167" formatCode="#.##0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vertAlign val="subscript"/>
      <sz val="12"/>
      <name val="Times New Roman"/>
      <family val="1"/>
    </font>
    <font>
      <b/>
      <i/>
      <vertAlign val="superscript"/>
      <sz val="12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thin"/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4" fontId="19" fillId="0" borderId="0" xfId="0" applyNumberFormat="1" applyFont="1" applyAlignment="1">
      <alignment horizontal="center"/>
    </xf>
    <xf numFmtId="3" fontId="19" fillId="0" borderId="0" xfId="0" applyNumberFormat="1" applyFont="1" applyAlignment="1">
      <alignment/>
    </xf>
    <xf numFmtId="0" fontId="20" fillId="0" borderId="11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0" fontId="19" fillId="0" borderId="0" xfId="0" applyNumberFormat="1" applyFont="1" applyFill="1" applyBorder="1" applyAlignment="1">
      <alignment horizontal="center"/>
    </xf>
    <xf numFmtId="10" fontId="19" fillId="0" borderId="0" xfId="54" applyNumberFormat="1" applyFont="1" applyAlignment="1">
      <alignment horizontal="center"/>
    </xf>
    <xf numFmtId="4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3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0" fontId="19" fillId="0" borderId="10" xfId="0" applyNumberFormat="1" applyFont="1" applyFill="1" applyBorder="1" applyAlignment="1">
      <alignment horizontal="center"/>
    </xf>
    <xf numFmtId="10" fontId="19" fillId="0" borderId="10" xfId="54" applyNumberFormat="1" applyFont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164" fontId="19" fillId="0" borderId="10" xfId="0" applyNumberFormat="1" applyFont="1" applyFill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3" fontId="19" fillId="0" borderId="0" xfId="0" applyNumberFormat="1" applyFont="1" applyAlignment="1">
      <alignment horizontal="center"/>
    </xf>
    <xf numFmtId="165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right"/>
    </xf>
    <xf numFmtId="165" fontId="19" fillId="0" borderId="0" xfId="0" applyNumberFormat="1" applyFont="1" applyAlignment="1">
      <alignment/>
    </xf>
    <xf numFmtId="166" fontId="19" fillId="0" borderId="0" xfId="0" applyNumberFormat="1" applyFont="1" applyAlignment="1">
      <alignment/>
    </xf>
    <xf numFmtId="165" fontId="21" fillId="0" borderId="0" xfId="0" applyNumberFormat="1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Porcentual 2" xfId="55"/>
    <cellStyle name="Porcentual 3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-0.007"/>
          <c:w val="0.93675"/>
          <c:h val="0.9235"/>
        </c:manualLayout>
      </c:layout>
      <c:lineChart>
        <c:grouping val="standard"/>
        <c:varyColors val="0"/>
        <c:ser>
          <c:idx val="0"/>
          <c:order val="0"/>
          <c:tx>
            <c:v>% acumulado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Hoja60!$D$3:$D$10</c:f>
              <c:numCache/>
            </c:numRef>
          </c:cat>
          <c:val>
            <c:numRef>
              <c:f>Hoja60!$F$3:$F$10</c:f>
              <c:numCache/>
            </c:numRef>
          </c:val>
          <c:smooth val="1"/>
        </c:ser>
        <c:marker val="1"/>
        <c:axId val="19353464"/>
        <c:axId val="50268441"/>
      </c:lineChart>
      <c:catAx>
        <c:axId val="19353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Ventas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.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268441"/>
        <c:crosses val="autoZero"/>
        <c:auto val="1"/>
        <c:lblOffset val="100"/>
        <c:tickLblSkip val="1"/>
        <c:noMultiLvlLbl val="0"/>
      </c:catAx>
      <c:valAx>
        <c:axId val="5026844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Probabilidad Acumulada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5346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-0.007"/>
          <c:w val="0.93675"/>
          <c:h val="0.9235"/>
        </c:manualLayout>
      </c:layout>
      <c:lineChart>
        <c:grouping val="standard"/>
        <c:varyColors val="0"/>
        <c:ser>
          <c:idx val="0"/>
          <c:order val="0"/>
          <c:tx>
            <c:v>% acumulado Distr. Real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Hoja60!$D$3:$D$10</c:f>
              <c:numCache/>
            </c:numRef>
          </c:cat>
          <c:val>
            <c:numRef>
              <c:f>Hoja60!$F$3:$F$10</c:f>
              <c:numCache/>
            </c:numRef>
          </c:val>
          <c:smooth val="1"/>
        </c:ser>
        <c:ser>
          <c:idx val="1"/>
          <c:order val="1"/>
          <c:tx>
            <c:v>% Acumulado Dist. Uniforme</c:v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Hoja60!$G$3:$G$10</c:f>
              <c:numCache/>
            </c:numRef>
          </c:val>
          <c:smooth val="0"/>
        </c:ser>
        <c:marker val="1"/>
        <c:axId val="49509958"/>
        <c:axId val="39649679"/>
      </c:lineChart>
      <c:catAx>
        <c:axId val="49509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Ventas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.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49679"/>
        <c:crosses val="autoZero"/>
        <c:auto val="1"/>
        <c:lblOffset val="100"/>
        <c:tickLblSkip val="1"/>
        <c:noMultiLvlLbl val="0"/>
      </c:catAx>
      <c:valAx>
        <c:axId val="3964967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Probabilidad Acumulada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0995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-0.007"/>
          <c:w val="0.93675"/>
          <c:h val="0.9235"/>
        </c:manualLayout>
      </c:layout>
      <c:scatterChart>
        <c:scatterStyle val="smoothMarker"/>
        <c:varyColors val="0"/>
        <c:ser>
          <c:idx val="0"/>
          <c:order val="0"/>
          <c:tx>
            <c:v>Distr. Real vs Teórica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Hoja60!$G$3:$G$10</c:f>
              <c:numCache/>
            </c:numRef>
          </c:xVal>
          <c:yVal>
            <c:numRef>
              <c:f>Hoja60!$F$3:$F$10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Hoja60!$L$49:$L$59</c:f>
              <c:numCache/>
            </c:numRef>
          </c:xVal>
          <c:yVal>
            <c:numRef>
              <c:f>Hoja60!$L$49:$L$59</c:f>
              <c:numCache/>
            </c:numRef>
          </c:yVal>
          <c:smooth val="1"/>
        </c:ser>
        <c:axId val="45683780"/>
        <c:axId val="57018229"/>
      </c:scatterChart>
      <c:valAx>
        <c:axId val="4568378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Probabilidad Acumulada de la Distr. Uniforme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18229"/>
        <c:crosses val="autoZero"/>
        <c:crossBetween val="midCat"/>
        <c:dispUnits/>
        <c:majorUnit val="0.1"/>
      </c:valAx>
      <c:valAx>
        <c:axId val="5701822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Probabilidad Acumulada de la Distr. Real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68378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-0.007"/>
          <c:w val="0.93675"/>
          <c:h val="0.9235"/>
        </c:manualLayout>
      </c:layout>
      <c:lineChart>
        <c:grouping val="standard"/>
        <c:varyColors val="0"/>
        <c:ser>
          <c:idx val="0"/>
          <c:order val="0"/>
          <c:tx>
            <c:v>% acumulado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Hoja61!$D$3:$D$10</c:f>
              <c:numCache/>
            </c:numRef>
          </c:cat>
          <c:val>
            <c:numRef>
              <c:f>Hoja61!$F$3:$F$10</c:f>
              <c:numCache/>
            </c:numRef>
          </c:val>
          <c:smooth val="1"/>
        </c:ser>
        <c:marker val="1"/>
        <c:axId val="3039474"/>
        <c:axId val="39513163"/>
      </c:lineChart>
      <c:catAx>
        <c:axId val="3039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Ventas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.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13163"/>
        <c:crosses val="autoZero"/>
        <c:auto val="1"/>
        <c:lblOffset val="100"/>
        <c:tickLblSkip val="1"/>
        <c:noMultiLvlLbl val="0"/>
      </c:catAx>
      <c:valAx>
        <c:axId val="3951316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Probabilidad Acumulada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947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-0.007"/>
          <c:w val="0.93675"/>
          <c:h val="0.9235"/>
        </c:manualLayout>
      </c:layout>
      <c:lineChart>
        <c:grouping val="standard"/>
        <c:varyColors val="0"/>
        <c:ser>
          <c:idx val="0"/>
          <c:order val="0"/>
          <c:tx>
            <c:v>% acumulado Distr. Real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Hoja61!$D$3:$D$10</c:f>
              <c:numCache/>
            </c:numRef>
          </c:cat>
          <c:val>
            <c:numRef>
              <c:f>Hoja61!$F$3:$F$10</c:f>
              <c:numCache/>
            </c:numRef>
          </c:val>
          <c:smooth val="1"/>
        </c:ser>
        <c:ser>
          <c:idx val="1"/>
          <c:order val="1"/>
          <c:tx>
            <c:v>% Acumulado Dist. Uniforme</c:v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Hoja61!$G$3:$G$10</c:f>
              <c:numCache/>
            </c:numRef>
          </c:val>
          <c:smooth val="0"/>
        </c:ser>
        <c:marker val="1"/>
        <c:axId val="43909072"/>
        <c:axId val="33947025"/>
      </c:lineChart>
      <c:catAx>
        <c:axId val="43909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Ventas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.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47025"/>
        <c:crosses val="autoZero"/>
        <c:auto val="1"/>
        <c:lblOffset val="100"/>
        <c:tickLblSkip val="1"/>
        <c:noMultiLvlLbl val="0"/>
      </c:catAx>
      <c:valAx>
        <c:axId val="3394702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Probabilidad Acumulada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0907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-0.007"/>
          <c:w val="0.93675"/>
          <c:h val="0.9235"/>
        </c:manualLayout>
      </c:layout>
      <c:scatterChart>
        <c:scatterStyle val="smoothMarker"/>
        <c:varyColors val="0"/>
        <c:ser>
          <c:idx val="0"/>
          <c:order val="0"/>
          <c:tx>
            <c:v>Distr. Real vs Teórica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Hoja61!$G$3:$G$10</c:f>
              <c:numCache/>
            </c:numRef>
          </c:xVal>
          <c:yVal>
            <c:numRef>
              <c:f>Hoja61!$F$3:$F$10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Hoja60!$L$49:$L$59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</c:numCache>
            </c:numRef>
          </c:xVal>
          <c:yVal>
            <c:numRef>
              <c:f>Hoja60!$L$49:$L$59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</c:numCache>
            </c:numRef>
          </c:yVal>
          <c:smooth val="1"/>
        </c:ser>
        <c:axId val="38658142"/>
        <c:axId val="32793799"/>
      </c:scatterChart>
      <c:valAx>
        <c:axId val="38658142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Probabilidad Acumulada de la Distr. Normal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793799"/>
        <c:crosses val="autoZero"/>
        <c:crossBetween val="midCat"/>
        <c:dispUnits/>
        <c:majorUnit val="0.1"/>
      </c:valAx>
      <c:valAx>
        <c:axId val="3279379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Probabilidad Acumulada de la Distr. Real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65814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11</xdr:row>
      <xdr:rowOff>123825</xdr:rowOff>
    </xdr:from>
    <xdr:to>
      <xdr:col>9</xdr:col>
      <xdr:colOff>476250</xdr:colOff>
      <xdr:row>28</xdr:row>
      <xdr:rowOff>0</xdr:rowOff>
    </xdr:to>
    <xdr:graphicFrame>
      <xdr:nvGraphicFramePr>
        <xdr:cNvPr id="1" name="6 Gráfico"/>
        <xdr:cNvGraphicFramePr/>
      </xdr:nvGraphicFramePr>
      <xdr:xfrm>
        <a:off x="1676400" y="2343150"/>
        <a:ext cx="61912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123825</xdr:colOff>
      <xdr:row>29</xdr:row>
      <xdr:rowOff>0</xdr:rowOff>
    </xdr:from>
    <xdr:to>
      <xdr:col>9</xdr:col>
      <xdr:colOff>447675</xdr:colOff>
      <xdr:row>45</xdr:row>
      <xdr:rowOff>76200</xdr:rowOff>
    </xdr:to>
    <xdr:graphicFrame>
      <xdr:nvGraphicFramePr>
        <xdr:cNvPr id="2" name="6 Gráfico"/>
        <xdr:cNvGraphicFramePr/>
      </xdr:nvGraphicFramePr>
      <xdr:xfrm>
        <a:off x="1647825" y="5819775"/>
        <a:ext cx="6191250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180975</xdr:colOff>
      <xdr:row>47</xdr:row>
      <xdr:rowOff>0</xdr:rowOff>
    </xdr:from>
    <xdr:to>
      <xdr:col>9</xdr:col>
      <xdr:colOff>504825</xdr:colOff>
      <xdr:row>63</xdr:row>
      <xdr:rowOff>66675</xdr:rowOff>
    </xdr:to>
    <xdr:graphicFrame>
      <xdr:nvGraphicFramePr>
        <xdr:cNvPr id="3" name="6 Gráfico"/>
        <xdr:cNvGraphicFramePr/>
      </xdr:nvGraphicFramePr>
      <xdr:xfrm>
        <a:off x="1704975" y="9420225"/>
        <a:ext cx="6191250" cy="3114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11</xdr:row>
      <xdr:rowOff>123825</xdr:rowOff>
    </xdr:from>
    <xdr:to>
      <xdr:col>9</xdr:col>
      <xdr:colOff>476250</xdr:colOff>
      <xdr:row>28</xdr:row>
      <xdr:rowOff>0</xdr:rowOff>
    </xdr:to>
    <xdr:graphicFrame>
      <xdr:nvGraphicFramePr>
        <xdr:cNvPr id="1" name="6 Gráfico"/>
        <xdr:cNvGraphicFramePr/>
      </xdr:nvGraphicFramePr>
      <xdr:xfrm>
        <a:off x="1676400" y="2343150"/>
        <a:ext cx="61912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95250</xdr:colOff>
      <xdr:row>28</xdr:row>
      <xdr:rowOff>161925</xdr:rowOff>
    </xdr:from>
    <xdr:to>
      <xdr:col>9</xdr:col>
      <xdr:colOff>419100</xdr:colOff>
      <xdr:row>45</xdr:row>
      <xdr:rowOff>38100</xdr:rowOff>
    </xdr:to>
    <xdr:graphicFrame>
      <xdr:nvGraphicFramePr>
        <xdr:cNvPr id="2" name="6 Gráfico"/>
        <xdr:cNvGraphicFramePr/>
      </xdr:nvGraphicFramePr>
      <xdr:xfrm>
        <a:off x="1619250" y="5781675"/>
        <a:ext cx="6191250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152400</xdr:colOff>
      <xdr:row>46</xdr:row>
      <xdr:rowOff>190500</xdr:rowOff>
    </xdr:from>
    <xdr:to>
      <xdr:col>9</xdr:col>
      <xdr:colOff>476250</xdr:colOff>
      <xdr:row>63</xdr:row>
      <xdr:rowOff>57150</xdr:rowOff>
    </xdr:to>
    <xdr:graphicFrame>
      <xdr:nvGraphicFramePr>
        <xdr:cNvPr id="3" name="6 Gráfico"/>
        <xdr:cNvGraphicFramePr/>
      </xdr:nvGraphicFramePr>
      <xdr:xfrm>
        <a:off x="1676400" y="9410700"/>
        <a:ext cx="6191250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uciano\libro\planillas%20del%20libro\planillas%20lib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o\Desktop\aa%20office%202007\aa\Registro.xla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uciano\libro\planillas%20del%20libro\mix%20de%20produc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Hoja17"/>
      <sheetName val="Hoja18"/>
      <sheetName val="Hoja19"/>
      <sheetName val="Hoja20"/>
      <sheetName val="Hoja21"/>
      <sheetName val="Hoja22"/>
      <sheetName val="Hoja23"/>
      <sheetName val="Hoja24"/>
      <sheetName val="Hoja25"/>
      <sheetName val="Hoja26"/>
      <sheetName val="Hoja28"/>
      <sheetName val="Hoja27"/>
      <sheetName val="Hoja29"/>
      <sheetName val="Hoja30"/>
      <sheetName val="Hoja31"/>
      <sheetName val="Hoja32"/>
      <sheetName val="Hoja33"/>
      <sheetName val="Hoja34"/>
      <sheetName val="Hoja35"/>
      <sheetName val="Hoja36"/>
      <sheetName val="Hoja37"/>
      <sheetName val="Resumen de escenario"/>
      <sheetName val="Hoja38"/>
      <sheetName val="Hoja39"/>
      <sheetName val="Hoja40"/>
      <sheetName val="Hoja41"/>
      <sheetName val="Hoja42"/>
      <sheetName val="Hoja43"/>
      <sheetName val="Hoja44"/>
      <sheetName val="Hoja45"/>
      <sheetName val="Hoja46"/>
      <sheetName val="Hoja47"/>
      <sheetName val="Hoja48"/>
      <sheetName val="Hoja49"/>
      <sheetName val="Hoja50"/>
      <sheetName val="Hoja51"/>
      <sheetName val="Hoja52"/>
      <sheetName val="Hoja53"/>
      <sheetName val="Hoja54"/>
      <sheetName val="Hoja55"/>
      <sheetName val="Hoja56"/>
      <sheetName val="Hoja57"/>
      <sheetName val="Hoja58"/>
      <sheetName val="Hoja59"/>
      <sheetName val="Hoja60"/>
      <sheetName val="Hoja61"/>
      <sheetName val="Hoja62"/>
      <sheetName val="Hoja63"/>
      <sheetName val="Hoja64"/>
      <sheetName val="Hoja65"/>
      <sheetName val="Hoja66"/>
      <sheetName val="Hoja67"/>
      <sheetName val="Hoja68"/>
      <sheetName val="Hoja69"/>
      <sheetName val="Hoja70"/>
      <sheetName val="Hoja71"/>
      <sheetName val="Hoja72"/>
      <sheetName val="Hoja73"/>
      <sheetName val="Hoja74"/>
      <sheetName val="Hoja75"/>
      <sheetName val="Hoja76"/>
      <sheetName val="Hoja77"/>
      <sheetName val="resultados simul"/>
      <sheetName val="Hoja78"/>
      <sheetName val="Hoja79"/>
      <sheetName val="resultados A"/>
      <sheetName val="resultados B"/>
      <sheetName val="resultados RN"/>
      <sheetName val="Hoja80"/>
      <sheetName val="cant.1"/>
      <sheetName val="cant.2"/>
      <sheetName val="cant.3"/>
      <sheetName val="resultado"/>
    </sheetNames>
    <sheetDataSet>
      <sheetData sheetId="60">
        <row r="3">
          <cell r="D3">
            <v>17110.86000907258</v>
          </cell>
          <cell r="F3">
            <v>0.02</v>
          </cell>
          <cell r="G3">
            <v>0</v>
          </cell>
        </row>
        <row r="4">
          <cell r="D4">
            <v>23694.935282629765</v>
          </cell>
          <cell r="F4">
            <v>0.06</v>
          </cell>
          <cell r="G4">
            <v>0.14285714285714288</v>
          </cell>
        </row>
        <row r="5">
          <cell r="D5">
            <v>30279.01055618695</v>
          </cell>
          <cell r="F5">
            <v>0.16</v>
          </cell>
          <cell r="G5">
            <v>0.28571428571428575</v>
          </cell>
        </row>
        <row r="6">
          <cell r="D6">
            <v>36863.08582974413</v>
          </cell>
          <cell r="F6">
            <v>0.34</v>
          </cell>
          <cell r="G6">
            <v>0.42857142857142855</v>
          </cell>
        </row>
        <row r="7">
          <cell r="D7">
            <v>43447.16110330132</v>
          </cell>
          <cell r="F7">
            <v>0.6</v>
          </cell>
          <cell r="G7">
            <v>0.5714285714285715</v>
          </cell>
        </row>
        <row r="8">
          <cell r="D8">
            <v>50031.2363768585</v>
          </cell>
          <cell r="F8">
            <v>0.84</v>
          </cell>
          <cell r="G8">
            <v>0.7142857142857143</v>
          </cell>
        </row>
        <row r="9">
          <cell r="D9">
            <v>56615.31165041568</v>
          </cell>
          <cell r="F9">
            <v>0.92</v>
          </cell>
          <cell r="G9">
            <v>0.8571428571428571</v>
          </cell>
        </row>
        <row r="10">
          <cell r="D10">
            <v>63199.38692397287</v>
          </cell>
          <cell r="F10">
            <v>1</v>
          </cell>
          <cell r="G10">
            <v>1</v>
          </cell>
        </row>
        <row r="49">
          <cell r="L49">
            <v>0</v>
          </cell>
        </row>
        <row r="50">
          <cell r="L50">
            <v>0.1</v>
          </cell>
        </row>
        <row r="51">
          <cell r="L51">
            <v>0.2</v>
          </cell>
        </row>
        <row r="52">
          <cell r="L52">
            <v>0.30000000000000004</v>
          </cell>
        </row>
        <row r="53">
          <cell r="L53">
            <v>0.4</v>
          </cell>
        </row>
        <row r="54">
          <cell r="L54">
            <v>0.5</v>
          </cell>
        </row>
        <row r="55">
          <cell r="L55">
            <v>0.6</v>
          </cell>
        </row>
        <row r="56">
          <cell r="L56">
            <v>0.7</v>
          </cell>
        </row>
        <row r="57">
          <cell r="L57">
            <v>0.7999999999999999</v>
          </cell>
        </row>
        <row r="58">
          <cell r="L58">
            <v>0.8999999999999999</v>
          </cell>
        </row>
        <row r="59">
          <cell r="L59">
            <v>0.9999999999999999</v>
          </cell>
        </row>
      </sheetData>
      <sheetData sheetId="61">
        <row r="3">
          <cell r="D3">
            <v>17110.86000907258</v>
          </cell>
          <cell r="F3">
            <v>0.02</v>
          </cell>
          <cell r="G3">
            <v>0.012494212519894094</v>
          </cell>
        </row>
        <row r="4">
          <cell r="D4">
            <v>23694.935282629765</v>
          </cell>
          <cell r="F4">
            <v>0.06</v>
          </cell>
          <cell r="G4">
            <v>0.05393582439172607</v>
          </cell>
        </row>
        <row r="5">
          <cell r="D5">
            <v>30279.01055618695</v>
          </cell>
          <cell r="F5">
            <v>0.16</v>
          </cell>
          <cell r="G5">
            <v>0.16500707247032473</v>
          </cell>
        </row>
        <row r="6">
          <cell r="D6">
            <v>36863.08582974413</v>
          </cell>
          <cell r="F6">
            <v>0.34</v>
          </cell>
          <cell r="G6">
            <v>0.36680127664253237</v>
          </cell>
        </row>
        <row r="7">
          <cell r="D7">
            <v>43447.16110330132</v>
          </cell>
          <cell r="F7">
            <v>0.6</v>
          </cell>
          <cell r="G7">
            <v>0.615395932154011</v>
          </cell>
        </row>
        <row r="8">
          <cell r="D8">
            <v>50031.2363768585</v>
          </cell>
          <cell r="F8">
            <v>0.84</v>
          </cell>
          <cell r="G8">
            <v>0.8230779970520764</v>
          </cell>
        </row>
        <row r="9">
          <cell r="D9">
            <v>56615.31165041568</v>
          </cell>
          <cell r="F9">
            <v>0.92</v>
          </cell>
          <cell r="G9">
            <v>0.9407271616532484</v>
          </cell>
        </row>
        <row r="10">
          <cell r="D10">
            <v>63199.38692397287</v>
          </cell>
          <cell r="F10">
            <v>1</v>
          </cell>
          <cell r="G10">
            <v>0.985905829525544</v>
          </cell>
        </row>
      </sheetData>
      <sheetData sheetId="84">
        <row r="27">
          <cell r="B27" t="e">
            <v>#NAME?</v>
          </cell>
          <cell r="C27" t="e">
            <v>#NAME?</v>
          </cell>
          <cell r="D27" t="e">
            <v>#NAME?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definedNames>
      <definedName name="normalsim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nt.1"/>
      <sheetName val="cant.2"/>
      <sheetName val="cant.3"/>
      <sheetName val="Resultado"/>
      <sheetName val="Hoja10"/>
      <sheetName val="Hoja8"/>
      <sheetName val="Hoja6"/>
      <sheetName val="Hoja4"/>
      <sheetName val="Hoja19"/>
      <sheetName val="Hoja17"/>
      <sheetName val="Hoja15"/>
      <sheetName val="Hoja13"/>
      <sheetName val="Hoja1"/>
      <sheetName val="Hoja20"/>
    </sheetNames>
    <sheetDataSet>
      <sheetData sheetId="12">
        <row r="27">
          <cell r="B27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1">
      <selection activeCell="A6" sqref="A6"/>
    </sheetView>
  </sheetViews>
  <sheetFormatPr defaultColWidth="11.421875" defaultRowHeight="12.75"/>
  <cols>
    <col min="1" max="4" width="11.421875" style="2" customWidth="1"/>
    <col min="5" max="8" width="13.421875" style="2" customWidth="1"/>
    <col min="9" max="16384" width="11.421875" style="2" customWidth="1"/>
  </cols>
  <sheetData>
    <row r="1" spans="1:8" ht="16.5" thickBot="1">
      <c r="A1" s="1" t="s">
        <v>0</v>
      </c>
      <c r="B1" s="1" t="s">
        <v>1</v>
      </c>
      <c r="E1" s="3" t="s">
        <v>2</v>
      </c>
      <c r="F1" s="3"/>
      <c r="G1" s="4" t="s">
        <v>3</v>
      </c>
      <c r="H1" s="5"/>
    </row>
    <row r="2" spans="1:12" ht="15.75" customHeight="1">
      <c r="A2" s="6">
        <v>1</v>
      </c>
      <c r="B2" s="7">
        <v>47805.66312431134</v>
      </c>
      <c r="C2" s="8"/>
      <c r="D2" s="9" t="s">
        <v>4</v>
      </c>
      <c r="E2" s="9" t="s">
        <v>5</v>
      </c>
      <c r="F2" s="9" t="s">
        <v>6</v>
      </c>
      <c r="G2" s="9" t="s">
        <v>6</v>
      </c>
      <c r="K2" s="10"/>
      <c r="L2" s="10"/>
    </row>
    <row r="3" spans="1:10" ht="15.75">
      <c r="A3" s="6">
        <v>2</v>
      </c>
      <c r="B3" s="7">
        <v>17891.641656408552</v>
      </c>
      <c r="D3" s="11">
        <v>17110.86000907258</v>
      </c>
      <c r="E3" s="12">
        <v>1</v>
      </c>
      <c r="F3" s="13">
        <v>0.02</v>
      </c>
      <c r="G3" s="14">
        <f aca="true" t="shared" si="0" ref="G3:G10">(D3-$J$3)/($J$4-$J$3)</f>
        <v>0</v>
      </c>
      <c r="J3" s="15">
        <f>MIN(B2:B51)</f>
        <v>17110.86000907258</v>
      </c>
    </row>
    <row r="4" spans="1:10" ht="15.75">
      <c r="A4" s="6">
        <v>3</v>
      </c>
      <c r="B4" s="7">
        <v>30002.028589681373</v>
      </c>
      <c r="D4" s="11">
        <v>23694.935282629765</v>
      </c>
      <c r="E4" s="12">
        <v>2</v>
      </c>
      <c r="F4" s="13">
        <v>0.06</v>
      </c>
      <c r="G4" s="14">
        <f t="shared" si="0"/>
        <v>0.14285714285714288</v>
      </c>
      <c r="J4" s="15">
        <f>MAX(B2:B51)</f>
        <v>63199.38692397287</v>
      </c>
    </row>
    <row r="5" spans="1:7" ht="15.75">
      <c r="A5" s="6">
        <v>4</v>
      </c>
      <c r="B5" s="7">
        <v>53640.197771731124</v>
      </c>
      <c r="D5" s="11">
        <v>30279.01055618695</v>
      </c>
      <c r="E5" s="12">
        <v>5</v>
      </c>
      <c r="F5" s="13">
        <v>0.16</v>
      </c>
      <c r="G5" s="14">
        <f t="shared" si="0"/>
        <v>0.28571428571428575</v>
      </c>
    </row>
    <row r="6" spans="1:10" ht="15.75">
      <c r="A6" s="6">
        <v>5</v>
      </c>
      <c r="B6" s="7">
        <v>53158.67728424806</v>
      </c>
      <c r="D6" s="11">
        <v>36863.08582974413</v>
      </c>
      <c r="E6" s="12">
        <v>9</v>
      </c>
      <c r="F6" s="13">
        <v>0.34</v>
      </c>
      <c r="G6" s="14">
        <f t="shared" si="0"/>
        <v>0.42857142857142855</v>
      </c>
      <c r="J6" s="16"/>
    </row>
    <row r="7" spans="1:7" ht="15.75">
      <c r="A7" s="6">
        <v>6</v>
      </c>
      <c r="B7" s="7">
        <v>47480.000811194855</v>
      </c>
      <c r="D7" s="11">
        <v>43447.16110330132</v>
      </c>
      <c r="E7" s="12">
        <v>13</v>
      </c>
      <c r="F7" s="13">
        <v>0.6</v>
      </c>
      <c r="G7" s="14">
        <f t="shared" si="0"/>
        <v>0.5714285714285715</v>
      </c>
    </row>
    <row r="8" spans="1:7" ht="15.75">
      <c r="A8" s="6">
        <v>7</v>
      </c>
      <c r="B8" s="7">
        <v>58547.59028008871</v>
      </c>
      <c r="D8" s="11">
        <v>50031.2363768585</v>
      </c>
      <c r="E8" s="12">
        <v>12</v>
      </c>
      <c r="F8" s="13">
        <v>0.84</v>
      </c>
      <c r="G8" s="14">
        <f t="shared" si="0"/>
        <v>0.7142857142857143</v>
      </c>
    </row>
    <row r="9" spans="1:7" ht="15.75">
      <c r="A9" s="6">
        <v>8</v>
      </c>
      <c r="B9" s="7">
        <v>41125.46202802392</v>
      </c>
      <c r="D9" s="11">
        <v>56615.31165041568</v>
      </c>
      <c r="E9" s="12">
        <v>4</v>
      </c>
      <c r="F9" s="13">
        <v>0.92</v>
      </c>
      <c r="G9" s="14">
        <f t="shared" si="0"/>
        <v>0.8571428571428571</v>
      </c>
    </row>
    <row r="10" spans="1:7" ht="16.5" thickBot="1">
      <c r="A10" s="6">
        <v>9</v>
      </c>
      <c r="B10" s="7">
        <v>63199.38692397287</v>
      </c>
      <c r="D10" s="17">
        <f>MAX(B2:B51)</f>
        <v>63199.38692397287</v>
      </c>
      <c r="E10" s="18">
        <v>4</v>
      </c>
      <c r="F10" s="19">
        <v>1</v>
      </c>
      <c r="G10" s="20">
        <f t="shared" si="0"/>
        <v>1</v>
      </c>
    </row>
    <row r="11" spans="1:2" ht="15.75">
      <c r="A11" s="6">
        <v>10</v>
      </c>
      <c r="B11" s="7">
        <v>36043.16789048667</v>
      </c>
    </row>
    <row r="12" spans="1:2" ht="15.75">
      <c r="A12" s="6">
        <v>11</v>
      </c>
      <c r="B12" s="7">
        <v>53530.81813038685</v>
      </c>
    </row>
    <row r="13" spans="1:2" ht="15.75">
      <c r="A13" s="6">
        <v>12</v>
      </c>
      <c r="B13" s="7">
        <v>39784.06463486195</v>
      </c>
    </row>
    <row r="14" spans="1:2" ht="15.75">
      <c r="A14" s="6">
        <v>13</v>
      </c>
      <c r="B14" s="7">
        <v>30927.487595111103</v>
      </c>
    </row>
    <row r="15" spans="1:2" ht="15.75">
      <c r="A15" s="6">
        <v>14</v>
      </c>
      <c r="B15" s="7">
        <v>43673.78645949671</v>
      </c>
    </row>
    <row r="16" spans="1:2" ht="15.75">
      <c r="A16" s="6">
        <v>15</v>
      </c>
      <c r="B16" s="7">
        <v>34670.39207746225</v>
      </c>
    </row>
    <row r="17" spans="1:2" ht="15.75">
      <c r="A17" s="6">
        <v>16</v>
      </c>
      <c r="B17" s="7">
        <v>50668.6734331403</v>
      </c>
    </row>
    <row r="18" spans="1:2" ht="15.75">
      <c r="A18" s="6">
        <v>17</v>
      </c>
      <c r="B18" s="7">
        <v>41253.656698902574</v>
      </c>
    </row>
    <row r="19" spans="1:2" ht="15.75">
      <c r="A19" s="6">
        <v>18</v>
      </c>
      <c r="B19" s="7">
        <v>17110.86000907258</v>
      </c>
    </row>
    <row r="20" spans="1:2" ht="15.75">
      <c r="A20" s="6">
        <v>19</v>
      </c>
      <c r="B20" s="7">
        <v>47566.36961130667</v>
      </c>
    </row>
    <row r="21" spans="1:2" ht="15.75">
      <c r="A21" s="6">
        <v>20</v>
      </c>
      <c r="B21" s="7">
        <v>48305.71010413465</v>
      </c>
    </row>
    <row r="22" spans="1:2" ht="15.75">
      <c r="A22" s="6">
        <v>21</v>
      </c>
      <c r="B22" s="7">
        <v>30449.76618068418</v>
      </c>
    </row>
    <row r="23" spans="1:2" ht="15.75">
      <c r="A23" s="6">
        <v>22</v>
      </c>
      <c r="B23" s="7">
        <v>42173.74169909149</v>
      </c>
    </row>
    <row r="24" spans="1:2" ht="15.75">
      <c r="A24" s="6">
        <v>23</v>
      </c>
      <c r="B24" s="7">
        <v>28241.30249675605</v>
      </c>
    </row>
    <row r="25" spans="1:2" ht="15.75">
      <c r="A25" s="6">
        <v>24</v>
      </c>
      <c r="B25" s="7">
        <v>29878.246133396402</v>
      </c>
    </row>
    <row r="26" spans="1:2" ht="15.75">
      <c r="A26" s="6">
        <v>25</v>
      </c>
      <c r="B26" s="7">
        <v>44503.24673596029</v>
      </c>
    </row>
    <row r="27" spans="1:2" ht="15.75">
      <c r="A27" s="6">
        <v>26</v>
      </c>
      <c r="B27" s="7">
        <v>46481.1571793895</v>
      </c>
    </row>
    <row r="28" spans="1:2" ht="15.75">
      <c r="A28" s="6">
        <v>27</v>
      </c>
      <c r="B28" s="7">
        <v>38111.931482919914</v>
      </c>
    </row>
    <row r="29" spans="1:2" ht="15.75">
      <c r="A29" s="6">
        <v>28</v>
      </c>
      <c r="B29" s="7">
        <v>42639.30848421538</v>
      </c>
    </row>
    <row r="30" spans="1:2" ht="15.75">
      <c r="A30" s="6">
        <v>29</v>
      </c>
      <c r="B30" s="7">
        <v>57536.79639949283</v>
      </c>
    </row>
    <row r="31" spans="1:2" ht="15.75">
      <c r="A31" s="6">
        <v>30</v>
      </c>
      <c r="B31" s="7">
        <v>48638.52573518912</v>
      </c>
    </row>
    <row r="32" spans="1:2" ht="15.75">
      <c r="A32" s="6">
        <v>31</v>
      </c>
      <c r="B32" s="7">
        <v>37414.476972774224</v>
      </c>
    </row>
    <row r="33" spans="1:2" ht="15.75">
      <c r="A33" s="6">
        <v>32</v>
      </c>
      <c r="B33" s="7">
        <v>25536.771241807088</v>
      </c>
    </row>
    <row r="34" spans="1:2" ht="15.75">
      <c r="A34" s="6">
        <v>33</v>
      </c>
      <c r="B34" s="7">
        <v>38561.17187180885</v>
      </c>
    </row>
    <row r="35" spans="1:2" ht="15.75">
      <c r="A35" s="6">
        <v>34</v>
      </c>
      <c r="B35" s="7">
        <v>46906.53313784665</v>
      </c>
    </row>
    <row r="36" spans="1:2" ht="15.75">
      <c r="A36" s="6">
        <v>35</v>
      </c>
      <c r="B36" s="7">
        <v>37596.628098956586</v>
      </c>
    </row>
    <row r="37" spans="1:2" ht="15.75">
      <c r="A37" s="6">
        <v>36</v>
      </c>
      <c r="B37" s="7">
        <v>35752.86340603512</v>
      </c>
    </row>
    <row r="38" spans="1:2" ht="15.75">
      <c r="A38" s="6">
        <v>37</v>
      </c>
      <c r="B38" s="7">
        <v>37099.25008817905</v>
      </c>
    </row>
    <row r="39" spans="1:2" ht="15.75">
      <c r="A39" s="6">
        <v>38</v>
      </c>
      <c r="B39" s="7">
        <v>33831.951080831146</v>
      </c>
    </row>
    <row r="40" spans="1:2" ht="15.75">
      <c r="A40" s="6">
        <v>39</v>
      </c>
      <c r="B40" s="7">
        <v>33159.92391091882</v>
      </c>
    </row>
    <row r="41" spans="1:2" ht="15.75">
      <c r="A41" s="6">
        <v>40</v>
      </c>
      <c r="B41" s="7">
        <v>43948.35364448468</v>
      </c>
    </row>
    <row r="42" spans="1:2" ht="15.75">
      <c r="A42" s="6">
        <v>41</v>
      </c>
      <c r="B42" s="7">
        <v>31526.41867584194</v>
      </c>
    </row>
    <row r="43" spans="1:2" ht="15.75">
      <c r="A43" s="6">
        <v>42</v>
      </c>
      <c r="B43" s="7">
        <v>47357.84137662691</v>
      </c>
    </row>
    <row r="44" spans="1:2" ht="15.75">
      <c r="A44" s="6">
        <v>43</v>
      </c>
      <c r="B44" s="7">
        <v>42905.724493468966</v>
      </c>
    </row>
    <row r="45" spans="1:2" ht="15.75">
      <c r="A45" s="6">
        <v>44</v>
      </c>
      <c r="B45" s="7">
        <v>37585.747842260986</v>
      </c>
    </row>
    <row r="46" spans="1:2" ht="15.75">
      <c r="A46" s="6">
        <v>45</v>
      </c>
      <c r="B46" s="7">
        <v>24627.109647756384</v>
      </c>
    </row>
    <row r="47" spans="1:2" ht="15.75">
      <c r="A47" s="6">
        <v>46</v>
      </c>
      <c r="B47" s="7">
        <v>58133.63558556617</v>
      </c>
    </row>
    <row r="48" spans="1:2" ht="15.75">
      <c r="A48" s="6">
        <v>47</v>
      </c>
      <c r="B48" s="7">
        <v>45732.61956349839</v>
      </c>
    </row>
    <row r="49" spans="1:12" ht="15.75">
      <c r="A49" s="6">
        <v>48</v>
      </c>
      <c r="B49" s="7">
        <v>39752.4698121039</v>
      </c>
      <c r="L49" s="2">
        <v>0</v>
      </c>
    </row>
    <row r="50" spans="1:12" ht="15.75">
      <c r="A50" s="6">
        <v>49</v>
      </c>
      <c r="B50" s="7">
        <v>22494.531245886406</v>
      </c>
      <c r="L50" s="2">
        <f>L49+0.1</f>
        <v>0.1</v>
      </c>
    </row>
    <row r="51" spans="1:12" ht="15.75">
      <c r="A51" s="6">
        <v>50</v>
      </c>
      <c r="B51" s="7">
        <v>34980.58158354311</v>
      </c>
      <c r="L51" s="2">
        <f aca="true" t="shared" si="1" ref="L51:L59">L50+0.1</f>
        <v>0.2</v>
      </c>
    </row>
    <row r="52" ht="15.75">
      <c r="L52" s="2">
        <f t="shared" si="1"/>
        <v>0.30000000000000004</v>
      </c>
    </row>
    <row r="53" ht="15.75">
      <c r="L53" s="2">
        <f t="shared" si="1"/>
        <v>0.4</v>
      </c>
    </row>
    <row r="54" ht="15.75">
      <c r="L54" s="2">
        <f t="shared" si="1"/>
        <v>0.5</v>
      </c>
    </row>
    <row r="55" ht="15.75">
      <c r="L55" s="2">
        <f t="shared" si="1"/>
        <v>0.6</v>
      </c>
    </row>
    <row r="56" ht="15.75">
      <c r="L56" s="2">
        <f t="shared" si="1"/>
        <v>0.7</v>
      </c>
    </row>
    <row r="57" ht="15.75">
      <c r="L57" s="2">
        <f t="shared" si="1"/>
        <v>0.7999999999999999</v>
      </c>
    </row>
    <row r="58" ht="15.75">
      <c r="L58" s="2">
        <f t="shared" si="1"/>
        <v>0.8999999999999999</v>
      </c>
    </row>
    <row r="59" ht="15.75">
      <c r="L59" s="2">
        <f t="shared" si="1"/>
        <v>0.9999999999999999</v>
      </c>
    </row>
  </sheetData>
  <sheetProtection/>
  <mergeCells count="1">
    <mergeCell ref="E1:F1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E3" sqref="E3"/>
    </sheetView>
  </sheetViews>
  <sheetFormatPr defaultColWidth="11.421875" defaultRowHeight="12.75"/>
  <cols>
    <col min="1" max="4" width="11.421875" style="2" customWidth="1"/>
    <col min="5" max="8" width="13.421875" style="2" customWidth="1"/>
    <col min="9" max="16384" width="11.421875" style="2" customWidth="1"/>
  </cols>
  <sheetData>
    <row r="1" spans="1:8" ht="16.5" thickBot="1">
      <c r="A1" s="1" t="s">
        <v>0</v>
      </c>
      <c r="B1" s="1" t="s">
        <v>1</v>
      </c>
      <c r="E1" s="3" t="s">
        <v>2</v>
      </c>
      <c r="F1" s="3"/>
      <c r="G1" s="4" t="s">
        <v>7</v>
      </c>
      <c r="H1" s="5"/>
    </row>
    <row r="2" spans="1:12" ht="15.75" customHeight="1">
      <c r="A2" s="6">
        <v>1</v>
      </c>
      <c r="B2" s="7">
        <v>47805.66312431134</v>
      </c>
      <c r="C2" s="8"/>
      <c r="D2" s="9" t="s">
        <v>4</v>
      </c>
      <c r="E2" s="9" t="s">
        <v>5</v>
      </c>
      <c r="F2" s="9" t="s">
        <v>6</v>
      </c>
      <c r="G2" s="9" t="s">
        <v>6</v>
      </c>
      <c r="K2" s="10"/>
      <c r="L2" s="10"/>
    </row>
    <row r="3" spans="1:10" ht="15.75">
      <c r="A3" s="6">
        <v>2</v>
      </c>
      <c r="B3" s="7">
        <v>17891.641656408552</v>
      </c>
      <c r="D3" s="11">
        <v>17110.86000907258</v>
      </c>
      <c r="E3" s="12">
        <v>1</v>
      </c>
      <c r="F3" s="13">
        <v>0.02</v>
      </c>
      <c r="G3" s="14">
        <f>NORMDIST(D3,$J$3,$J$4,1)</f>
        <v>0.012494212519894094</v>
      </c>
      <c r="J3" s="15">
        <f>AVERAGE(B2:B51)</f>
        <v>40398.885218426265</v>
      </c>
    </row>
    <row r="4" spans="1:10" ht="15.75">
      <c r="A4" s="6">
        <v>3</v>
      </c>
      <c r="B4" s="7">
        <v>30002.028589681373</v>
      </c>
      <c r="D4" s="11">
        <v>23694.935282629765</v>
      </c>
      <c r="E4" s="12">
        <v>2</v>
      </c>
      <c r="F4" s="13">
        <v>0.06</v>
      </c>
      <c r="G4" s="14">
        <f aca="true" t="shared" si="0" ref="G4:G10">NORMDIST(D4,$J$3,$J$4,1)</f>
        <v>0.05393582439172607</v>
      </c>
      <c r="J4" s="15">
        <f>STDEV(B2:B51)</f>
        <v>10389.104287609607</v>
      </c>
    </row>
    <row r="5" spans="1:7" ht="15.75">
      <c r="A5" s="6">
        <v>4</v>
      </c>
      <c r="B5" s="7">
        <v>53640.197771731124</v>
      </c>
      <c r="D5" s="11">
        <v>30279.01055618695</v>
      </c>
      <c r="E5" s="12">
        <v>5</v>
      </c>
      <c r="F5" s="13">
        <v>0.16</v>
      </c>
      <c r="G5" s="14">
        <f t="shared" si="0"/>
        <v>0.16500707247032473</v>
      </c>
    </row>
    <row r="6" spans="1:7" ht="15.75">
      <c r="A6" s="6">
        <v>5</v>
      </c>
      <c r="B6" s="7">
        <v>53158.67728424806</v>
      </c>
      <c r="D6" s="11">
        <v>36863.08582974413</v>
      </c>
      <c r="E6" s="12">
        <v>9</v>
      </c>
      <c r="F6" s="13">
        <v>0.34</v>
      </c>
      <c r="G6" s="14">
        <f t="shared" si="0"/>
        <v>0.36680127664253237</v>
      </c>
    </row>
    <row r="7" spans="1:7" ht="15.75">
      <c r="A7" s="6">
        <v>6</v>
      </c>
      <c r="B7" s="7">
        <v>47480.000811194855</v>
      </c>
      <c r="D7" s="11">
        <v>43447.16110330132</v>
      </c>
      <c r="E7" s="12">
        <v>13</v>
      </c>
      <c r="F7" s="13">
        <v>0.6</v>
      </c>
      <c r="G7" s="14">
        <f t="shared" si="0"/>
        <v>0.615395932154011</v>
      </c>
    </row>
    <row r="8" spans="1:7" ht="15.75">
      <c r="A8" s="6">
        <v>7</v>
      </c>
      <c r="B8" s="7">
        <v>58547.59028008871</v>
      </c>
      <c r="D8" s="11">
        <v>50031.2363768585</v>
      </c>
      <c r="E8" s="12">
        <v>12</v>
      </c>
      <c r="F8" s="13">
        <v>0.84</v>
      </c>
      <c r="G8" s="14">
        <f t="shared" si="0"/>
        <v>0.8230779970520764</v>
      </c>
    </row>
    <row r="9" spans="1:7" ht="15.75">
      <c r="A9" s="6">
        <v>8</v>
      </c>
      <c r="B9" s="7">
        <v>41125.46202802392</v>
      </c>
      <c r="D9" s="11">
        <v>56615.31165041568</v>
      </c>
      <c r="E9" s="12">
        <v>4</v>
      </c>
      <c r="F9" s="13">
        <v>0.92</v>
      </c>
      <c r="G9" s="14">
        <f t="shared" si="0"/>
        <v>0.9407271616532484</v>
      </c>
    </row>
    <row r="10" spans="1:7" ht="16.5" thickBot="1">
      <c r="A10" s="6">
        <v>9</v>
      </c>
      <c r="B10" s="7">
        <v>63199.38692397287</v>
      </c>
      <c r="D10" s="17">
        <f>MAX(B2:B51)</f>
        <v>63199.38692397287</v>
      </c>
      <c r="E10" s="18">
        <v>4</v>
      </c>
      <c r="F10" s="19">
        <v>1</v>
      </c>
      <c r="G10" s="20">
        <f t="shared" si="0"/>
        <v>0.985905829525544</v>
      </c>
    </row>
    <row r="11" spans="1:2" ht="15.75">
      <c r="A11" s="6">
        <v>10</v>
      </c>
      <c r="B11" s="7">
        <v>36043.16789048667</v>
      </c>
    </row>
    <row r="12" spans="1:2" ht="15.75">
      <c r="A12" s="6">
        <v>11</v>
      </c>
      <c r="B12" s="7">
        <v>53530.81813038685</v>
      </c>
    </row>
    <row r="13" spans="1:2" ht="15.75">
      <c r="A13" s="6">
        <v>12</v>
      </c>
      <c r="B13" s="7">
        <v>39784.06463486195</v>
      </c>
    </row>
    <row r="14" spans="1:2" ht="15.75">
      <c r="A14" s="6">
        <v>13</v>
      </c>
      <c r="B14" s="7">
        <v>30927.487595111103</v>
      </c>
    </row>
    <row r="15" spans="1:2" ht="15.75">
      <c r="A15" s="6">
        <v>14</v>
      </c>
      <c r="B15" s="7">
        <v>43673.78645949671</v>
      </c>
    </row>
    <row r="16" spans="1:2" ht="15.75">
      <c r="A16" s="6">
        <v>15</v>
      </c>
      <c r="B16" s="7">
        <v>34670.39207746225</v>
      </c>
    </row>
    <row r="17" spans="1:2" ht="15.75">
      <c r="A17" s="6">
        <v>16</v>
      </c>
      <c r="B17" s="7">
        <v>50668.6734331403</v>
      </c>
    </row>
    <row r="18" spans="1:2" ht="15.75">
      <c r="A18" s="6">
        <v>17</v>
      </c>
      <c r="B18" s="7">
        <v>41253.656698902574</v>
      </c>
    </row>
    <row r="19" spans="1:2" ht="15.75">
      <c r="A19" s="6">
        <v>18</v>
      </c>
      <c r="B19" s="7">
        <v>17110.86000907258</v>
      </c>
    </row>
    <row r="20" spans="1:2" ht="15.75">
      <c r="A20" s="6">
        <v>19</v>
      </c>
      <c r="B20" s="7">
        <v>47566.36961130667</v>
      </c>
    </row>
    <row r="21" spans="1:2" ht="15.75">
      <c r="A21" s="6">
        <v>20</v>
      </c>
      <c r="B21" s="7">
        <v>48305.71010413465</v>
      </c>
    </row>
    <row r="22" spans="1:2" ht="15.75">
      <c r="A22" s="6">
        <v>21</v>
      </c>
      <c r="B22" s="7">
        <v>30449.76618068418</v>
      </c>
    </row>
    <row r="23" spans="1:2" ht="15.75">
      <c r="A23" s="6">
        <v>22</v>
      </c>
      <c r="B23" s="7">
        <v>42173.74169909149</v>
      </c>
    </row>
    <row r="24" spans="1:2" ht="15.75">
      <c r="A24" s="6">
        <v>23</v>
      </c>
      <c r="B24" s="7">
        <v>28241.30249675605</v>
      </c>
    </row>
    <row r="25" spans="1:2" ht="15.75">
      <c r="A25" s="6">
        <v>24</v>
      </c>
      <c r="B25" s="7">
        <v>29878.246133396402</v>
      </c>
    </row>
    <row r="26" spans="1:2" ht="15.75">
      <c r="A26" s="6">
        <v>25</v>
      </c>
      <c r="B26" s="7">
        <v>44503.24673596029</v>
      </c>
    </row>
    <row r="27" spans="1:2" ht="15.75">
      <c r="A27" s="6">
        <v>26</v>
      </c>
      <c r="B27" s="7">
        <v>46481.1571793895</v>
      </c>
    </row>
    <row r="28" spans="1:2" ht="15.75">
      <c r="A28" s="6">
        <v>27</v>
      </c>
      <c r="B28" s="7">
        <v>38111.931482919914</v>
      </c>
    </row>
    <row r="29" spans="1:2" ht="15.75">
      <c r="A29" s="6">
        <v>28</v>
      </c>
      <c r="B29" s="7">
        <v>42639.30848421538</v>
      </c>
    </row>
    <row r="30" spans="1:2" ht="15.75">
      <c r="A30" s="6">
        <v>29</v>
      </c>
      <c r="B30" s="7">
        <v>57536.79639949283</v>
      </c>
    </row>
    <row r="31" spans="1:2" ht="15.75">
      <c r="A31" s="6">
        <v>30</v>
      </c>
      <c r="B31" s="7">
        <v>48638.52573518912</v>
      </c>
    </row>
    <row r="32" spans="1:2" ht="15.75">
      <c r="A32" s="6">
        <v>31</v>
      </c>
      <c r="B32" s="7">
        <v>37414.476972774224</v>
      </c>
    </row>
    <row r="33" spans="1:2" ht="15.75">
      <c r="A33" s="6">
        <v>32</v>
      </c>
      <c r="B33" s="7">
        <v>25536.771241807088</v>
      </c>
    </row>
    <row r="34" spans="1:2" ht="15.75">
      <c r="A34" s="6">
        <v>33</v>
      </c>
      <c r="B34" s="7">
        <v>38561.17187180885</v>
      </c>
    </row>
    <row r="35" spans="1:2" ht="15.75">
      <c r="A35" s="6">
        <v>34</v>
      </c>
      <c r="B35" s="7">
        <v>46906.53313784665</v>
      </c>
    </row>
    <row r="36" spans="1:2" ht="15.75">
      <c r="A36" s="6">
        <v>35</v>
      </c>
      <c r="B36" s="7">
        <v>37596.628098956586</v>
      </c>
    </row>
    <row r="37" spans="1:2" ht="15.75">
      <c r="A37" s="6">
        <v>36</v>
      </c>
      <c r="B37" s="7">
        <v>35752.86340603512</v>
      </c>
    </row>
    <row r="38" spans="1:2" ht="15.75">
      <c r="A38" s="6">
        <v>37</v>
      </c>
      <c r="B38" s="7">
        <v>37099.25008817905</v>
      </c>
    </row>
    <row r="39" spans="1:2" ht="15.75">
      <c r="A39" s="6">
        <v>38</v>
      </c>
      <c r="B39" s="7">
        <v>33831.951080831146</v>
      </c>
    </row>
    <row r="40" spans="1:2" ht="15.75">
      <c r="A40" s="6">
        <v>39</v>
      </c>
      <c r="B40" s="7">
        <v>33159.92391091882</v>
      </c>
    </row>
    <row r="41" spans="1:2" ht="15.75">
      <c r="A41" s="6">
        <v>40</v>
      </c>
      <c r="B41" s="7">
        <v>43948.35364448468</v>
      </c>
    </row>
    <row r="42" spans="1:2" ht="15.75">
      <c r="A42" s="6">
        <v>41</v>
      </c>
      <c r="B42" s="7">
        <v>31526.41867584194</v>
      </c>
    </row>
    <row r="43" spans="1:2" ht="15.75">
      <c r="A43" s="6">
        <v>42</v>
      </c>
      <c r="B43" s="7">
        <v>47357.84137662691</v>
      </c>
    </row>
    <row r="44" spans="1:2" ht="15.75">
      <c r="A44" s="6">
        <v>43</v>
      </c>
      <c r="B44" s="7">
        <v>42905.724493468966</v>
      </c>
    </row>
    <row r="45" spans="1:2" ht="15.75">
      <c r="A45" s="6">
        <v>44</v>
      </c>
      <c r="B45" s="7">
        <v>37585.747842260986</v>
      </c>
    </row>
    <row r="46" spans="1:2" ht="15.75">
      <c r="A46" s="6">
        <v>45</v>
      </c>
      <c r="B46" s="7">
        <v>24627.109647756384</v>
      </c>
    </row>
    <row r="47" spans="1:2" ht="15.75">
      <c r="A47" s="6">
        <v>46</v>
      </c>
      <c r="B47" s="7">
        <v>58133.63558556617</v>
      </c>
    </row>
    <row r="48" spans="1:2" ht="15.75">
      <c r="A48" s="6">
        <v>47</v>
      </c>
      <c r="B48" s="7">
        <v>45732.61956349839</v>
      </c>
    </row>
    <row r="49" spans="1:2" ht="15.75">
      <c r="A49" s="6">
        <v>48</v>
      </c>
      <c r="B49" s="7">
        <v>39752.4698121039</v>
      </c>
    </row>
    <row r="50" spans="1:2" ht="15.75">
      <c r="A50" s="6">
        <v>49</v>
      </c>
      <c r="B50" s="7">
        <v>22494.531245886406</v>
      </c>
    </row>
    <row r="51" spans="1:2" ht="15.75">
      <c r="A51" s="6">
        <v>50</v>
      </c>
      <c r="B51" s="7">
        <v>34980.58158354311</v>
      </c>
    </row>
  </sheetData>
  <sheetProtection/>
  <mergeCells count="1">
    <mergeCell ref="E1:F1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E3" sqref="E3"/>
    </sheetView>
  </sheetViews>
  <sheetFormatPr defaultColWidth="11.421875" defaultRowHeight="12.75"/>
  <cols>
    <col min="1" max="4" width="11.421875" style="2" customWidth="1"/>
    <col min="5" max="11" width="13.421875" style="2" customWidth="1"/>
    <col min="12" max="16384" width="11.421875" style="2" customWidth="1"/>
  </cols>
  <sheetData>
    <row r="1" spans="1:10" ht="16.5" thickBot="1">
      <c r="A1" s="1" t="s">
        <v>0</v>
      </c>
      <c r="B1" s="1" t="s">
        <v>1</v>
      </c>
      <c r="E1" s="3" t="s">
        <v>2</v>
      </c>
      <c r="F1" s="3"/>
      <c r="G1" s="3"/>
      <c r="H1" s="3" t="s">
        <v>8</v>
      </c>
      <c r="I1" s="3"/>
      <c r="J1" s="3"/>
    </row>
    <row r="2" spans="1:13" ht="50.25" customHeight="1">
      <c r="A2" s="6">
        <v>1</v>
      </c>
      <c r="B2" s="7">
        <v>47805.66312431134</v>
      </c>
      <c r="C2" s="8"/>
      <c r="D2" s="21" t="s">
        <v>4</v>
      </c>
      <c r="E2" s="9"/>
      <c r="F2" s="21" t="s">
        <v>6</v>
      </c>
      <c r="G2" s="21"/>
      <c r="H2" s="21" t="s">
        <v>6</v>
      </c>
      <c r="I2" s="9"/>
      <c r="J2" s="9"/>
      <c r="K2" s="9"/>
      <c r="L2" s="10"/>
      <c r="M2" s="10"/>
    </row>
    <row r="3" spans="1:13" ht="15.75">
      <c r="A3" s="6">
        <v>2</v>
      </c>
      <c r="B3" s="7">
        <v>17891.641656408552</v>
      </c>
      <c r="D3" s="11">
        <v>30279.01055618695</v>
      </c>
      <c r="E3" s="12">
        <v>8</v>
      </c>
      <c r="F3" s="13">
        <v>0.16</v>
      </c>
      <c r="G3" s="13">
        <f>F3</f>
        <v>0.16</v>
      </c>
      <c r="H3" s="14">
        <f>NORMDIST(D3,$M$3,$M$4,1)</f>
        <v>0.16500707247032473</v>
      </c>
      <c r="I3" s="13">
        <f>H3</f>
        <v>0.16500707247032473</v>
      </c>
      <c r="J3" s="22">
        <f>E3*I3/G3</f>
        <v>8.250353623516236</v>
      </c>
      <c r="K3" s="23">
        <f>(E3-J3)^2/J3</f>
        <v>0.007596878833055043</v>
      </c>
      <c r="M3" s="15">
        <f>AVERAGE(B2:B51)</f>
        <v>40398.885218426265</v>
      </c>
    </row>
    <row r="4" spans="1:13" ht="15.75">
      <c r="A4" s="6">
        <v>3</v>
      </c>
      <c r="B4" s="7">
        <v>30002.028589681373</v>
      </c>
      <c r="D4" s="11">
        <v>36863.08582974413</v>
      </c>
      <c r="E4" s="12">
        <v>9</v>
      </c>
      <c r="F4" s="13">
        <v>0.34</v>
      </c>
      <c r="G4" s="13">
        <f>F4-F3</f>
        <v>0.18000000000000002</v>
      </c>
      <c r="H4" s="14">
        <f>NORMDIST(D4,$M$3,$M$4,1)</f>
        <v>0.36680127664253237</v>
      </c>
      <c r="I4" s="13">
        <f>H4-H3</f>
        <v>0.20179420417220764</v>
      </c>
      <c r="J4" s="22">
        <f>E4*I4/G4</f>
        <v>10.08971020861038</v>
      </c>
      <c r="K4" s="23">
        <f>(E4-J4)^2/J4</f>
        <v>0.11769102523245066</v>
      </c>
      <c r="M4" s="15">
        <f>STDEV(B2:B51)</f>
        <v>10389.104287609607</v>
      </c>
    </row>
    <row r="5" spans="1:11" ht="15.75">
      <c r="A5" s="6">
        <v>4</v>
      </c>
      <c r="B5" s="7">
        <v>53640.197771731124</v>
      </c>
      <c r="D5" s="11">
        <v>43447.16110330132</v>
      </c>
      <c r="E5" s="12">
        <v>13</v>
      </c>
      <c r="F5" s="13">
        <v>0.6</v>
      </c>
      <c r="G5" s="13">
        <f aca="true" t="shared" si="0" ref="G5:I7">F5-F4</f>
        <v>0.25999999999999995</v>
      </c>
      <c r="H5" s="14">
        <f>NORMDIST(D5,$M$3,$M$4,1)</f>
        <v>0.615395932154011</v>
      </c>
      <c r="I5" s="13">
        <f t="shared" si="0"/>
        <v>0.24859465551147863</v>
      </c>
      <c r="J5" s="22">
        <f>E5*I5/G5</f>
        <v>12.429732775573934</v>
      </c>
      <c r="K5" s="23">
        <f>(E5-J5)^2/J5</f>
        <v>0.02616345122830636</v>
      </c>
    </row>
    <row r="6" spans="1:11" ht="15.75">
      <c r="A6" s="6">
        <v>5</v>
      </c>
      <c r="B6" s="7">
        <v>53158.67728424806</v>
      </c>
      <c r="D6" s="11">
        <v>50031.2363768585</v>
      </c>
      <c r="E6" s="12">
        <v>12</v>
      </c>
      <c r="F6" s="13">
        <v>0.84</v>
      </c>
      <c r="G6" s="13">
        <f t="shared" si="0"/>
        <v>0.24</v>
      </c>
      <c r="H6" s="14">
        <f>NORMDIST(D6,$M$3,$M$4,1)</f>
        <v>0.8230779970520764</v>
      </c>
      <c r="I6" s="13">
        <f t="shared" si="0"/>
        <v>0.2076820648980654</v>
      </c>
      <c r="J6" s="22">
        <f>E6*I6/G6</f>
        <v>10.38410324490327</v>
      </c>
      <c r="K6" s="23">
        <f>(E6-J6)^2/J6</f>
        <v>0.2514538098813425</v>
      </c>
    </row>
    <row r="7" spans="1:11" ht="16.5" thickBot="1">
      <c r="A7" s="6">
        <v>6</v>
      </c>
      <c r="B7" s="7">
        <v>47480.000811194855</v>
      </c>
      <c r="D7" s="17">
        <f>MAX(B2:B51)</f>
        <v>63199.38692397287</v>
      </c>
      <c r="E7" s="18">
        <v>8</v>
      </c>
      <c r="F7" s="19">
        <v>1</v>
      </c>
      <c r="G7" s="19">
        <f t="shared" si="0"/>
        <v>0.16000000000000003</v>
      </c>
      <c r="H7" s="20">
        <f>NORMDIST(D7,$M$3,$M$4,1)</f>
        <v>0.985905829525544</v>
      </c>
      <c r="I7" s="19">
        <f t="shared" si="0"/>
        <v>0.16282783247346755</v>
      </c>
      <c r="J7" s="24">
        <f>E7*I7/G7</f>
        <v>8.141391623673377</v>
      </c>
      <c r="K7" s="25">
        <f>(E7-J7)^2/J7</f>
        <v>0.0024555496368535547</v>
      </c>
    </row>
    <row r="8" spans="1:2" ht="15.75">
      <c r="A8" s="6">
        <v>7</v>
      </c>
      <c r="B8" s="7">
        <v>58547.59028008871</v>
      </c>
    </row>
    <row r="9" spans="1:12" ht="15.75">
      <c r="A9" s="6">
        <v>8</v>
      </c>
      <c r="B9" s="7">
        <v>41125.46202802392</v>
      </c>
      <c r="I9" s="2" t="s">
        <v>9</v>
      </c>
      <c r="K9" s="26">
        <f>SUM(K3:K7)</f>
        <v>0.4053607148120082</v>
      </c>
      <c r="L9" s="26"/>
    </row>
    <row r="10" spans="1:12" ht="15.75">
      <c r="A10" s="6">
        <v>9</v>
      </c>
      <c r="B10" s="7">
        <v>63199.38692397287</v>
      </c>
      <c r="I10" s="2" t="s">
        <v>10</v>
      </c>
      <c r="K10" s="26">
        <f>CHIDIST(K9,4)</f>
        <v>0.9820356574027975</v>
      </c>
      <c r="L10" s="26"/>
    </row>
    <row r="11" spans="1:7" ht="15.75">
      <c r="A11" s="6">
        <v>10</v>
      </c>
      <c r="B11" s="7">
        <v>36043.16789048667</v>
      </c>
      <c r="G11"/>
    </row>
    <row r="12" spans="1:11" ht="15.75">
      <c r="A12" s="6">
        <v>11</v>
      </c>
      <c r="B12" s="7">
        <v>53530.81813038685</v>
      </c>
      <c r="I12" s="2" t="s">
        <v>11</v>
      </c>
      <c r="K12" s="26">
        <f>CHITEST(E3:E7,J3:J7)</f>
        <v>0.9820356574027975</v>
      </c>
    </row>
    <row r="13" spans="1:2" ht="15.75">
      <c r="A13" s="6">
        <v>12</v>
      </c>
      <c r="B13" s="7">
        <v>39784.06463486195</v>
      </c>
    </row>
    <row r="14" spans="1:2" ht="15.75">
      <c r="A14" s="6">
        <v>13</v>
      </c>
      <c r="B14" s="7">
        <v>30927.487595111103</v>
      </c>
    </row>
    <row r="15" spans="1:9" ht="15.75">
      <c r="A15" s="6">
        <v>14</v>
      </c>
      <c r="B15" s="7">
        <v>43673.78645949671</v>
      </c>
      <c r="I15"/>
    </row>
    <row r="16" spans="1:2" ht="15.75">
      <c r="A16" s="6">
        <v>15</v>
      </c>
      <c r="B16" s="7">
        <v>34670.39207746225</v>
      </c>
    </row>
    <row r="17" spans="1:2" ht="15.75">
      <c r="A17" s="6">
        <v>16</v>
      </c>
      <c r="B17" s="7">
        <v>50668.6734331403</v>
      </c>
    </row>
    <row r="18" spans="1:2" ht="15.75">
      <c r="A18" s="6">
        <v>17</v>
      </c>
      <c r="B18" s="7">
        <v>41253.656698902574</v>
      </c>
    </row>
    <row r="19" spans="1:2" ht="15.75">
      <c r="A19" s="6">
        <v>18</v>
      </c>
      <c r="B19" s="7">
        <v>17110.86000907258</v>
      </c>
    </row>
    <row r="20" spans="1:2" ht="15.75">
      <c r="A20" s="6">
        <v>19</v>
      </c>
      <c r="B20" s="7">
        <v>47566.36961130667</v>
      </c>
    </row>
    <row r="21" spans="1:2" ht="15.75">
      <c r="A21" s="6">
        <v>20</v>
      </c>
      <c r="B21" s="7">
        <v>48305.71010413465</v>
      </c>
    </row>
    <row r="22" spans="1:2" ht="15.75">
      <c r="A22" s="6">
        <v>21</v>
      </c>
      <c r="B22" s="7">
        <v>30449.76618068418</v>
      </c>
    </row>
    <row r="23" spans="1:2" ht="15.75">
      <c r="A23" s="6">
        <v>22</v>
      </c>
      <c r="B23" s="7">
        <v>42173.74169909149</v>
      </c>
    </row>
    <row r="24" spans="1:2" ht="15.75">
      <c r="A24" s="6">
        <v>23</v>
      </c>
      <c r="B24" s="7">
        <v>28241.30249675605</v>
      </c>
    </row>
    <row r="25" spans="1:2" ht="15.75">
      <c r="A25" s="6">
        <v>24</v>
      </c>
      <c r="B25" s="7">
        <v>29878.246133396402</v>
      </c>
    </row>
    <row r="26" spans="1:2" ht="15.75">
      <c r="A26" s="6">
        <v>25</v>
      </c>
      <c r="B26" s="7">
        <v>44503.24673596029</v>
      </c>
    </row>
    <row r="27" spans="1:2" ht="15.75">
      <c r="A27" s="6">
        <v>26</v>
      </c>
      <c r="B27" s="7">
        <v>46481.1571793895</v>
      </c>
    </row>
    <row r="28" spans="1:2" ht="15.75">
      <c r="A28" s="6">
        <v>27</v>
      </c>
      <c r="B28" s="7">
        <v>38111.931482919914</v>
      </c>
    </row>
    <row r="29" spans="1:2" ht="15.75">
      <c r="A29" s="6">
        <v>28</v>
      </c>
      <c r="B29" s="7">
        <v>42639.30848421538</v>
      </c>
    </row>
    <row r="30" spans="1:2" ht="15.75">
      <c r="A30" s="6">
        <v>29</v>
      </c>
      <c r="B30" s="7">
        <v>57536.79639949283</v>
      </c>
    </row>
    <row r="31" spans="1:2" ht="15.75">
      <c r="A31" s="6">
        <v>30</v>
      </c>
      <c r="B31" s="7">
        <v>48638.52573518912</v>
      </c>
    </row>
    <row r="32" spans="1:2" ht="15.75">
      <c r="A32" s="6">
        <v>31</v>
      </c>
      <c r="B32" s="7">
        <v>37414.476972774224</v>
      </c>
    </row>
    <row r="33" spans="1:2" ht="15.75">
      <c r="A33" s="6">
        <v>32</v>
      </c>
      <c r="B33" s="7">
        <v>25536.771241807088</v>
      </c>
    </row>
    <row r="34" spans="1:2" ht="15.75">
      <c r="A34" s="6">
        <v>33</v>
      </c>
      <c r="B34" s="7">
        <v>38561.17187180885</v>
      </c>
    </row>
    <row r="35" spans="1:2" ht="15.75">
      <c r="A35" s="6">
        <v>34</v>
      </c>
      <c r="B35" s="7">
        <v>46906.53313784665</v>
      </c>
    </row>
    <row r="36" spans="1:2" ht="15.75">
      <c r="A36" s="6">
        <v>35</v>
      </c>
      <c r="B36" s="7">
        <v>37596.628098956586</v>
      </c>
    </row>
    <row r="37" spans="1:2" ht="15.75">
      <c r="A37" s="6">
        <v>36</v>
      </c>
      <c r="B37" s="7">
        <v>35752.86340603512</v>
      </c>
    </row>
    <row r="38" spans="1:2" ht="15.75">
      <c r="A38" s="6">
        <v>37</v>
      </c>
      <c r="B38" s="7">
        <v>37099.25008817905</v>
      </c>
    </row>
    <row r="39" spans="1:2" ht="15.75">
      <c r="A39" s="6">
        <v>38</v>
      </c>
      <c r="B39" s="7">
        <v>33831.951080831146</v>
      </c>
    </row>
    <row r="40" spans="1:2" ht="15.75">
      <c r="A40" s="6">
        <v>39</v>
      </c>
      <c r="B40" s="7">
        <v>33159.92391091882</v>
      </c>
    </row>
    <row r="41" spans="1:2" ht="15.75">
      <c r="A41" s="6">
        <v>40</v>
      </c>
      <c r="B41" s="7">
        <v>43948.35364448468</v>
      </c>
    </row>
    <row r="42" spans="1:2" ht="15.75">
      <c r="A42" s="6">
        <v>41</v>
      </c>
      <c r="B42" s="7">
        <v>31526.41867584194</v>
      </c>
    </row>
    <row r="43" spans="1:2" ht="15.75">
      <c r="A43" s="6">
        <v>42</v>
      </c>
      <c r="B43" s="7">
        <v>47357.84137662691</v>
      </c>
    </row>
    <row r="44" spans="1:2" ht="15.75">
      <c r="A44" s="6">
        <v>43</v>
      </c>
      <c r="B44" s="7">
        <v>42905.724493468966</v>
      </c>
    </row>
    <row r="45" spans="1:2" ht="15.75">
      <c r="A45" s="6">
        <v>44</v>
      </c>
      <c r="B45" s="7">
        <v>37585.747842260986</v>
      </c>
    </row>
    <row r="46" spans="1:2" ht="15.75">
      <c r="A46" s="6">
        <v>45</v>
      </c>
      <c r="B46" s="7">
        <v>24627.109647756384</v>
      </c>
    </row>
    <row r="47" spans="1:2" ht="15.75">
      <c r="A47" s="6">
        <v>46</v>
      </c>
      <c r="B47" s="7">
        <v>58133.63558556617</v>
      </c>
    </row>
    <row r="48" spans="1:2" ht="15.75">
      <c r="A48" s="6">
        <v>47</v>
      </c>
      <c r="B48" s="7">
        <v>45732.61956349839</v>
      </c>
    </row>
    <row r="49" spans="1:2" ht="15.75">
      <c r="A49" s="6">
        <v>48</v>
      </c>
      <c r="B49" s="7">
        <v>39752.4698121039</v>
      </c>
    </row>
    <row r="50" spans="1:2" ht="15.75">
      <c r="A50" s="6">
        <v>49</v>
      </c>
      <c r="B50" s="7">
        <v>22494.531245886406</v>
      </c>
    </row>
    <row r="51" spans="1:2" ht="15.75">
      <c r="A51" s="6">
        <v>50</v>
      </c>
      <c r="B51" s="7">
        <v>34980.58158354311</v>
      </c>
    </row>
  </sheetData>
  <sheetProtection/>
  <mergeCells count="2">
    <mergeCell ref="E1:G1"/>
    <mergeCell ref="H1:J1"/>
  </mergeCells>
  <printOptions/>
  <pageMargins left="0.7" right="0.7" top="0.75" bottom="0.75" header="0.3" footer="0.3"/>
  <pageSetup horizontalDpi="300" verticalDpi="300" orientation="portrait" r:id="rId7"/>
  <legacyDrawing r:id="rId6"/>
  <oleObjects>
    <oleObject progId="Equation.3" shapeId="2758312" r:id="rId1"/>
    <oleObject progId="Equation.3" shapeId="2758311" r:id="rId2"/>
    <oleObject progId="Equation.3" shapeId="2758310" r:id="rId3"/>
    <oleObject progId="Equation.3" shapeId="2758309" r:id="rId4"/>
    <oleObject progId="Equation.3" shapeId="2758308" r:id="rId5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">
      <selection activeCell="E3" sqref="E3"/>
    </sheetView>
  </sheetViews>
  <sheetFormatPr defaultColWidth="11.421875" defaultRowHeight="12.75"/>
  <cols>
    <col min="1" max="16384" width="11.421875" style="2" customWidth="1"/>
  </cols>
  <sheetData>
    <row r="1" spans="1:2" ht="15.75">
      <c r="A1" s="1" t="s">
        <v>0</v>
      </c>
      <c r="B1" s="1" t="s">
        <v>1</v>
      </c>
    </row>
    <row r="2" spans="1:4" ht="16.5" customHeight="1">
      <c r="A2" s="6">
        <v>1</v>
      </c>
      <c r="B2" s="7">
        <v>47805.66312431134</v>
      </c>
      <c r="C2" s="8"/>
      <c r="D2" s="2" t="e">
        <f>[2]!normalsim(40398.8852,10389.1043)</f>
        <v>#NAME?</v>
      </c>
    </row>
    <row r="3" spans="1:2" ht="16.5" customHeight="1">
      <c r="A3" s="6">
        <v>2</v>
      </c>
      <c r="B3" s="7">
        <v>17891.641656408552</v>
      </c>
    </row>
    <row r="4" spans="1:2" ht="15.75">
      <c r="A4" s="6">
        <v>3</v>
      </c>
      <c r="B4" s="7">
        <v>30002.028589681373</v>
      </c>
    </row>
    <row r="5" spans="1:2" ht="15.75">
      <c r="A5" s="6">
        <v>4</v>
      </c>
      <c r="B5" s="7">
        <v>53640.197771731124</v>
      </c>
    </row>
    <row r="6" spans="1:2" ht="15.75">
      <c r="A6" s="6">
        <v>5</v>
      </c>
      <c r="B6" s="7">
        <v>53158.67728424806</v>
      </c>
    </row>
    <row r="7" spans="1:2" ht="15.75" hidden="1">
      <c r="A7" s="6">
        <v>6</v>
      </c>
      <c r="B7" s="7">
        <v>47480.000811194855</v>
      </c>
    </row>
    <row r="8" spans="1:2" ht="15.75" hidden="1">
      <c r="A8" s="6">
        <v>7</v>
      </c>
      <c r="B8" s="7">
        <v>58547.59028008871</v>
      </c>
    </row>
    <row r="9" spans="1:2" ht="15.75" hidden="1">
      <c r="A9" s="6">
        <v>8</v>
      </c>
      <c r="B9" s="7">
        <v>41125.46202802392</v>
      </c>
    </row>
    <row r="10" spans="1:2" ht="15.75" hidden="1">
      <c r="A10" s="6">
        <v>9</v>
      </c>
      <c r="B10" s="7">
        <v>63199.38692397287</v>
      </c>
    </row>
    <row r="11" spans="1:2" ht="15.75" hidden="1">
      <c r="A11" s="6">
        <v>10</v>
      </c>
      <c r="B11" s="7">
        <v>36043.16789048667</v>
      </c>
    </row>
    <row r="12" spans="1:2" ht="15.75" hidden="1">
      <c r="A12" s="6">
        <v>11</v>
      </c>
      <c r="B12" s="7">
        <v>53530.81813038685</v>
      </c>
    </row>
    <row r="13" spans="1:2" ht="15.75" hidden="1">
      <c r="A13" s="6">
        <v>12</v>
      </c>
      <c r="B13" s="7">
        <v>39784.06463486195</v>
      </c>
    </row>
    <row r="14" spans="1:2" ht="15.75" hidden="1">
      <c r="A14" s="6">
        <v>13</v>
      </c>
      <c r="B14" s="7">
        <v>30927.487595111103</v>
      </c>
    </row>
    <row r="15" spans="1:2" ht="15.75" hidden="1">
      <c r="A15" s="6">
        <v>14</v>
      </c>
      <c r="B15" s="7">
        <v>43673.78645949671</v>
      </c>
    </row>
    <row r="16" spans="1:2" ht="15.75" hidden="1">
      <c r="A16" s="6">
        <v>15</v>
      </c>
      <c r="B16" s="7">
        <v>34670.39207746225</v>
      </c>
    </row>
    <row r="17" spans="1:2" ht="15.75" hidden="1">
      <c r="A17" s="6">
        <v>16</v>
      </c>
      <c r="B17" s="7">
        <v>50668.6734331403</v>
      </c>
    </row>
    <row r="18" spans="1:2" ht="15.75" hidden="1">
      <c r="A18" s="6">
        <v>17</v>
      </c>
      <c r="B18" s="7">
        <v>41253.656698902574</v>
      </c>
    </row>
    <row r="19" spans="1:2" ht="15.75" hidden="1">
      <c r="A19" s="6">
        <v>18</v>
      </c>
      <c r="B19" s="7">
        <v>17110.86000907258</v>
      </c>
    </row>
    <row r="20" spans="1:2" ht="15.75" hidden="1">
      <c r="A20" s="6">
        <v>19</v>
      </c>
      <c r="B20" s="7">
        <v>47566.36961130667</v>
      </c>
    </row>
    <row r="21" spans="1:2" ht="15.75" hidden="1">
      <c r="A21" s="6">
        <v>20</v>
      </c>
      <c r="B21" s="7">
        <v>48305.71010413465</v>
      </c>
    </row>
    <row r="22" spans="1:2" ht="15.75" hidden="1">
      <c r="A22" s="6">
        <v>21</v>
      </c>
      <c r="B22" s="7">
        <v>30449.76618068418</v>
      </c>
    </row>
    <row r="23" spans="1:2" ht="15.75" hidden="1">
      <c r="A23" s="6">
        <v>22</v>
      </c>
      <c r="B23" s="7">
        <v>42173.74169909149</v>
      </c>
    </row>
    <row r="24" spans="1:2" ht="15.75" hidden="1">
      <c r="A24" s="6">
        <v>23</v>
      </c>
      <c r="B24" s="7">
        <v>28241.30249675605</v>
      </c>
    </row>
    <row r="25" spans="1:2" ht="15.75" hidden="1">
      <c r="A25" s="6">
        <v>24</v>
      </c>
      <c r="B25" s="7">
        <v>29878.246133396402</v>
      </c>
    </row>
    <row r="26" spans="1:2" ht="15.75" hidden="1">
      <c r="A26" s="6">
        <v>25</v>
      </c>
      <c r="B26" s="7">
        <v>44503.24673596029</v>
      </c>
    </row>
    <row r="27" spans="1:2" ht="15.75" hidden="1">
      <c r="A27" s="6">
        <v>26</v>
      </c>
      <c r="B27" s="7">
        <v>46481.1571793895</v>
      </c>
    </row>
    <row r="28" spans="1:2" ht="15.75" hidden="1">
      <c r="A28" s="6">
        <v>27</v>
      </c>
      <c r="B28" s="7">
        <v>38111.931482919914</v>
      </c>
    </row>
    <row r="29" spans="1:2" ht="15.75" hidden="1">
      <c r="A29" s="6">
        <v>28</v>
      </c>
      <c r="B29" s="7">
        <v>42639.30848421538</v>
      </c>
    </row>
    <row r="30" spans="1:2" ht="15.75" hidden="1">
      <c r="A30" s="6">
        <v>29</v>
      </c>
      <c r="B30" s="7">
        <v>57536.79639949283</v>
      </c>
    </row>
    <row r="31" spans="1:2" ht="15.75" hidden="1">
      <c r="A31" s="6">
        <v>30</v>
      </c>
      <c r="B31" s="7">
        <v>48638.52573518912</v>
      </c>
    </row>
    <row r="32" spans="1:2" ht="15.75" hidden="1">
      <c r="A32" s="6">
        <v>31</v>
      </c>
      <c r="B32" s="7">
        <v>37414.476972774224</v>
      </c>
    </row>
    <row r="33" spans="1:2" ht="15.75" hidden="1">
      <c r="A33" s="6">
        <v>32</v>
      </c>
      <c r="B33" s="7">
        <v>25536.771241807088</v>
      </c>
    </row>
    <row r="34" spans="1:2" ht="15.75" hidden="1">
      <c r="A34" s="6">
        <v>33</v>
      </c>
      <c r="B34" s="7">
        <v>38561.17187180885</v>
      </c>
    </row>
    <row r="35" spans="1:2" ht="15.75" hidden="1">
      <c r="A35" s="6">
        <v>34</v>
      </c>
      <c r="B35" s="7">
        <v>46906.53313784665</v>
      </c>
    </row>
    <row r="36" spans="1:2" ht="15.75" hidden="1">
      <c r="A36" s="6">
        <v>35</v>
      </c>
      <c r="B36" s="7">
        <v>37596.628098956586</v>
      </c>
    </row>
    <row r="37" spans="1:2" ht="15.75" hidden="1">
      <c r="A37" s="6">
        <v>36</v>
      </c>
      <c r="B37" s="7">
        <v>35752.86340603512</v>
      </c>
    </row>
    <row r="38" spans="1:2" ht="15.75" hidden="1">
      <c r="A38" s="6">
        <v>37</v>
      </c>
      <c r="B38" s="7">
        <v>37099.25008817905</v>
      </c>
    </row>
    <row r="39" spans="1:2" ht="15.75" hidden="1">
      <c r="A39" s="6">
        <v>38</v>
      </c>
      <c r="B39" s="7">
        <v>33831.951080831146</v>
      </c>
    </row>
    <row r="40" spans="1:2" ht="15.75" hidden="1">
      <c r="A40" s="6">
        <v>39</v>
      </c>
      <c r="B40" s="7">
        <v>33159.92391091882</v>
      </c>
    </row>
    <row r="41" spans="1:2" ht="15.75" hidden="1">
      <c r="A41" s="6">
        <v>40</v>
      </c>
      <c r="B41" s="7">
        <v>43948.35364448468</v>
      </c>
    </row>
    <row r="42" spans="1:2" ht="15.75" hidden="1">
      <c r="A42" s="6">
        <v>41</v>
      </c>
      <c r="B42" s="7">
        <v>31526.41867584194</v>
      </c>
    </row>
    <row r="43" spans="1:2" ht="15.75" hidden="1">
      <c r="A43" s="6">
        <v>42</v>
      </c>
      <c r="B43" s="7">
        <v>47357.84137662691</v>
      </c>
    </row>
    <row r="44" spans="1:2" ht="15.75" hidden="1">
      <c r="A44" s="6">
        <v>43</v>
      </c>
      <c r="B44" s="7">
        <v>42905.724493468966</v>
      </c>
    </row>
    <row r="45" spans="1:2" ht="15.75" hidden="1">
      <c r="A45" s="6">
        <v>44</v>
      </c>
      <c r="B45" s="7">
        <v>37585.747842260986</v>
      </c>
    </row>
    <row r="46" spans="1:2" ht="15.75" hidden="1">
      <c r="A46" s="6">
        <v>45</v>
      </c>
      <c r="B46" s="7">
        <v>24627.109647756384</v>
      </c>
    </row>
    <row r="47" spans="1:2" ht="15.75" hidden="1">
      <c r="A47" s="6">
        <v>46</v>
      </c>
      <c r="B47" s="7">
        <v>58133.63558556617</v>
      </c>
    </row>
    <row r="48" spans="1:2" ht="15.75" hidden="1">
      <c r="A48" s="6">
        <v>47</v>
      </c>
      <c r="B48" s="7">
        <v>45732.61956349839</v>
      </c>
    </row>
    <row r="49" spans="1:2" ht="15.75">
      <c r="A49" s="6">
        <v>48</v>
      </c>
      <c r="B49" s="7">
        <v>39752.4698121039</v>
      </c>
    </row>
    <row r="50" spans="1:2" ht="15.75">
      <c r="A50" s="6">
        <v>49</v>
      </c>
      <c r="B50" s="7">
        <v>22494.531245886406</v>
      </c>
    </row>
    <row r="51" spans="1:2" ht="15.75">
      <c r="A51" s="6">
        <v>50</v>
      </c>
      <c r="B51" s="7">
        <v>34980.58158354311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E3" sqref="E3"/>
    </sheetView>
  </sheetViews>
  <sheetFormatPr defaultColWidth="11.421875" defaultRowHeight="12.75"/>
  <cols>
    <col min="1" max="2" width="11.421875" style="2" customWidth="1"/>
    <col min="3" max="3" width="12.421875" style="2" customWidth="1"/>
    <col min="4" max="4" width="11.421875" style="2" customWidth="1"/>
    <col min="5" max="5" width="13.8515625" style="2" bestFit="1" customWidth="1"/>
    <col min="6" max="6" width="4.57421875" style="2" customWidth="1"/>
    <col min="7" max="7" width="11.421875" style="2" customWidth="1"/>
    <col min="8" max="9" width="13.8515625" style="2" bestFit="1" customWidth="1"/>
    <col min="10" max="16384" width="11.421875" style="2" customWidth="1"/>
  </cols>
  <sheetData>
    <row r="1" spans="1:10" ht="18.75">
      <c r="A1" s="1" t="s">
        <v>0</v>
      </c>
      <c r="B1" s="1" t="s">
        <v>1</v>
      </c>
      <c r="C1" s="10" t="s">
        <v>12</v>
      </c>
      <c r="D1" s="27" t="s">
        <v>13</v>
      </c>
      <c r="E1" s="10"/>
      <c r="G1" s="28" t="s">
        <v>14</v>
      </c>
      <c r="H1" s="28"/>
      <c r="J1" s="29" t="s">
        <v>15</v>
      </c>
    </row>
    <row r="2" spans="1:11" ht="16.5" customHeight="1">
      <c r="A2" s="6">
        <v>18</v>
      </c>
      <c r="B2" s="7">
        <v>17110.86000907258</v>
      </c>
      <c r="C2" s="30">
        <v>1</v>
      </c>
      <c r="D2" s="31">
        <f>NORMDIST(B2,$H$2,$H$3,1)</f>
        <v>0.012494198843976284</v>
      </c>
      <c r="E2" s="31">
        <f>MAX(D2-(C2-1)/50,C2/50-D2)</f>
        <v>0.012494198843976284</v>
      </c>
      <c r="G2" s="6" t="s">
        <v>16</v>
      </c>
      <c r="H2" s="7">
        <v>40398.88</v>
      </c>
      <c r="J2" s="32" t="s">
        <v>17</v>
      </c>
      <c r="K2" s="2">
        <f>SQRT(50)*H5</f>
        <v>0.38083614978121844</v>
      </c>
    </row>
    <row r="3" spans="1:10" ht="16.5" customHeight="1">
      <c r="A3" s="6">
        <v>2</v>
      </c>
      <c r="B3" s="7">
        <v>17891.641656408552</v>
      </c>
      <c r="C3" s="30">
        <v>2</v>
      </c>
      <c r="D3" s="31">
        <f aca="true" t="shared" si="0" ref="D3:D51">NORMDIST(B3,$H$2,$H$3,1)</f>
        <v>0.015139243682951392</v>
      </c>
      <c r="E3" s="31">
        <f aca="true" t="shared" si="1" ref="E3:E51">MAX(D3-(C3-1)/50,C3/50-D3)</f>
        <v>0.024860756317048607</v>
      </c>
      <c r="G3" s="6" t="s">
        <v>18</v>
      </c>
      <c r="H3" s="7">
        <v>10389.1</v>
      </c>
      <c r="J3" s="32" t="s">
        <v>19</v>
      </c>
    </row>
    <row r="4" spans="1:11" ht="15.75">
      <c r="A4" s="6">
        <v>49</v>
      </c>
      <c r="B4" s="7">
        <v>22494.531245886406</v>
      </c>
      <c r="C4" s="30">
        <v>3</v>
      </c>
      <c r="D4" s="31">
        <f t="shared" si="0"/>
        <v>0.042410074688604</v>
      </c>
      <c r="E4" s="31">
        <f t="shared" si="1"/>
        <v>0.017589925311396</v>
      </c>
      <c r="J4" s="2">
        <v>1</v>
      </c>
      <c r="K4" s="2">
        <f aca="true" t="shared" si="2" ref="K4:K9">((-1)^(J4-1))*EXP(-2*(J4^2)*($K$2^2))</f>
        <v>0.7482094356902977</v>
      </c>
    </row>
    <row r="5" spans="1:11" ht="18.75">
      <c r="A5" s="6">
        <v>45</v>
      </c>
      <c r="B5" s="7">
        <v>24627.109647756384</v>
      </c>
      <c r="C5" s="30">
        <v>4</v>
      </c>
      <c r="D5" s="31">
        <f t="shared" si="0"/>
        <v>0.06449365373512198</v>
      </c>
      <c r="E5" s="31">
        <f t="shared" si="1"/>
        <v>0.015506346264878026</v>
      </c>
      <c r="G5" s="27" t="s">
        <v>20</v>
      </c>
      <c r="H5" s="31">
        <f>MAX(E2:E51)</f>
        <v>0.053858364806255055</v>
      </c>
      <c r="J5" s="2">
        <f>J4+1</f>
        <v>2</v>
      </c>
      <c r="K5" s="2">
        <f t="shared" si="2"/>
        <v>-0.31339547617220825</v>
      </c>
    </row>
    <row r="6" spans="1:11" ht="15.75">
      <c r="A6" s="6">
        <v>32</v>
      </c>
      <c r="B6" s="7">
        <v>25536.771241807088</v>
      </c>
      <c r="C6" s="30">
        <v>5</v>
      </c>
      <c r="D6" s="31">
        <f t="shared" si="0"/>
        <v>0.07627986491314047</v>
      </c>
      <c r="E6" s="31">
        <f t="shared" si="1"/>
        <v>0.023720135086859537</v>
      </c>
      <c r="G6" s="27" t="s">
        <v>21</v>
      </c>
      <c r="H6" s="26">
        <f>0.89/SQRT(50)</f>
        <v>0.12586500705120546</v>
      </c>
      <c r="J6" s="2">
        <f>J5+1</f>
        <v>3</v>
      </c>
      <c r="K6" s="2">
        <f t="shared" si="2"/>
        <v>0.07348668000242481</v>
      </c>
    </row>
    <row r="7" spans="1:11" ht="15.75">
      <c r="A7" s="6">
        <v>23</v>
      </c>
      <c r="B7" s="7">
        <v>28241.30249675605</v>
      </c>
      <c r="C7" s="30">
        <v>6</v>
      </c>
      <c r="D7" s="31">
        <f t="shared" si="0"/>
        <v>0.12095535372839132</v>
      </c>
      <c r="E7" s="31">
        <f t="shared" si="1"/>
        <v>0.020955353728391315</v>
      </c>
      <c r="G7" s="10" t="s">
        <v>10</v>
      </c>
      <c r="H7" s="26">
        <f>2*(SUM(K4:K9))</f>
        <v>0.9986676849804826</v>
      </c>
      <c r="J7" s="2">
        <f>J6+1</f>
        <v>4</v>
      </c>
      <c r="K7" s="2">
        <f t="shared" si="2"/>
        <v>-0.009646524968602698</v>
      </c>
    </row>
    <row r="8" spans="1:11" ht="15.75" hidden="1">
      <c r="A8" s="6">
        <v>24</v>
      </c>
      <c r="B8" s="7">
        <v>29878.246133396402</v>
      </c>
      <c r="C8" s="30">
        <v>7</v>
      </c>
      <c r="D8" s="31">
        <f t="shared" si="0"/>
        <v>0.1556111142816921</v>
      </c>
      <c r="E8" s="31">
        <f t="shared" si="1"/>
        <v>0.03561111428169211</v>
      </c>
      <c r="J8" s="2">
        <f>J7+1</f>
        <v>5</v>
      </c>
      <c r="K8" s="2">
        <f t="shared" si="2"/>
        <v>0.0007088910935031074</v>
      </c>
    </row>
    <row r="9" spans="1:11" ht="15.75" hidden="1">
      <c r="A9" s="6">
        <v>3</v>
      </c>
      <c r="B9" s="7">
        <v>30002.028589681373</v>
      </c>
      <c r="C9" s="30">
        <v>8</v>
      </c>
      <c r="D9" s="31">
        <f t="shared" si="0"/>
        <v>0.15847478452951788</v>
      </c>
      <c r="E9" s="31">
        <f t="shared" si="1"/>
        <v>0.018474784529517868</v>
      </c>
      <c r="J9" s="2">
        <f>J8+1</f>
        <v>6</v>
      </c>
      <c r="K9" s="2">
        <f t="shared" si="2"/>
        <v>-2.9163155173355327E-05</v>
      </c>
    </row>
    <row r="10" spans="1:5" ht="15.75" hidden="1">
      <c r="A10" s="6">
        <v>21</v>
      </c>
      <c r="B10" s="7">
        <v>30449.76618068418</v>
      </c>
      <c r="C10" s="30">
        <v>9</v>
      </c>
      <c r="D10" s="31">
        <f t="shared" si="0"/>
        <v>0.16911982793667843</v>
      </c>
      <c r="E10" s="31">
        <f t="shared" si="1"/>
        <v>0.010880172063321564</v>
      </c>
    </row>
    <row r="11" spans="1:5" ht="15.75" hidden="1">
      <c r="A11" s="6">
        <v>13</v>
      </c>
      <c r="B11" s="7">
        <v>30927.487595111103</v>
      </c>
      <c r="C11" s="30">
        <v>10</v>
      </c>
      <c r="D11" s="31">
        <f t="shared" si="0"/>
        <v>0.18097220346249854</v>
      </c>
      <c r="E11" s="31">
        <f t="shared" si="1"/>
        <v>0.019027796537501473</v>
      </c>
    </row>
    <row r="12" spans="1:5" ht="15.75" hidden="1">
      <c r="A12" s="6">
        <v>41</v>
      </c>
      <c r="B12" s="7">
        <v>31526.41867584194</v>
      </c>
      <c r="C12" s="30">
        <v>11</v>
      </c>
      <c r="D12" s="31">
        <f t="shared" si="0"/>
        <v>0.19654796347116496</v>
      </c>
      <c r="E12" s="31">
        <f t="shared" si="1"/>
        <v>0.02345203652883504</v>
      </c>
    </row>
    <row r="13" spans="1:5" ht="15.75" hidden="1">
      <c r="A13" s="6">
        <v>39</v>
      </c>
      <c r="B13" s="7">
        <v>33159.92391091882</v>
      </c>
      <c r="C13" s="30">
        <v>12</v>
      </c>
      <c r="D13" s="31">
        <f t="shared" si="0"/>
        <v>0.24296906760115383</v>
      </c>
      <c r="E13" s="31">
        <f t="shared" si="1"/>
        <v>0.02296906760115383</v>
      </c>
    </row>
    <row r="14" spans="1:5" ht="15.75" hidden="1">
      <c r="A14" s="6">
        <v>38</v>
      </c>
      <c r="B14" s="7">
        <v>33831.951080831146</v>
      </c>
      <c r="C14" s="30">
        <v>13</v>
      </c>
      <c r="D14" s="31">
        <f t="shared" si="0"/>
        <v>0.2636614339804897</v>
      </c>
      <c r="E14" s="31">
        <f t="shared" si="1"/>
        <v>0.0236614339804897</v>
      </c>
    </row>
    <row r="15" spans="1:5" ht="15.75" hidden="1">
      <c r="A15" s="6">
        <v>15</v>
      </c>
      <c r="B15" s="7">
        <v>34670.39207746225</v>
      </c>
      <c r="C15" s="30">
        <v>14</v>
      </c>
      <c r="D15" s="31">
        <f t="shared" si="0"/>
        <v>0.2906817893704965</v>
      </c>
      <c r="E15" s="31">
        <f t="shared" si="1"/>
        <v>0.03068178937049648</v>
      </c>
    </row>
    <row r="16" spans="1:5" ht="15.75" hidden="1">
      <c r="A16" s="6">
        <v>50</v>
      </c>
      <c r="B16" s="7">
        <v>34980.58158354311</v>
      </c>
      <c r="C16" s="30">
        <v>15</v>
      </c>
      <c r="D16" s="31">
        <f t="shared" si="0"/>
        <v>0.30099642339947386</v>
      </c>
      <c r="E16" s="31">
        <f t="shared" si="1"/>
        <v>0.02099642339947383</v>
      </c>
    </row>
    <row r="17" spans="1:5" ht="15.75" hidden="1">
      <c r="A17" s="6">
        <v>36</v>
      </c>
      <c r="B17" s="7">
        <v>35752.86340603512</v>
      </c>
      <c r="C17" s="30">
        <v>16</v>
      </c>
      <c r="D17" s="31">
        <f t="shared" si="0"/>
        <v>0.32736494592292287</v>
      </c>
      <c r="E17" s="31">
        <f t="shared" si="1"/>
        <v>0.02736494592292288</v>
      </c>
    </row>
    <row r="18" spans="1:5" ht="15.75" hidden="1">
      <c r="A18" s="6">
        <v>10</v>
      </c>
      <c r="B18" s="7">
        <v>36043.16789048667</v>
      </c>
      <c r="C18" s="30">
        <v>17</v>
      </c>
      <c r="D18" s="31">
        <f t="shared" si="0"/>
        <v>0.3375138354013578</v>
      </c>
      <c r="E18" s="31">
        <f t="shared" si="1"/>
        <v>0.017513835401357813</v>
      </c>
    </row>
    <row r="19" spans="1:5" ht="15.75" hidden="1">
      <c r="A19" s="6">
        <v>37</v>
      </c>
      <c r="B19" s="7">
        <v>37099.25008817905</v>
      </c>
      <c r="C19" s="30">
        <v>18</v>
      </c>
      <c r="D19" s="31">
        <f t="shared" si="0"/>
        <v>0.3753922975394165</v>
      </c>
      <c r="E19" s="31">
        <f t="shared" si="1"/>
        <v>0.03539229753941647</v>
      </c>
    </row>
    <row r="20" spans="1:5" ht="15.75" hidden="1">
      <c r="A20" s="6">
        <v>31</v>
      </c>
      <c r="B20" s="7">
        <v>37414.476972774224</v>
      </c>
      <c r="C20" s="30">
        <v>19</v>
      </c>
      <c r="D20" s="31">
        <f t="shared" si="0"/>
        <v>0.3869555125496099</v>
      </c>
      <c r="E20" s="31">
        <f t="shared" si="1"/>
        <v>0.026955512549609928</v>
      </c>
    </row>
    <row r="21" spans="1:5" ht="15.75" hidden="1">
      <c r="A21" s="6">
        <v>44</v>
      </c>
      <c r="B21" s="7">
        <v>37585.747842260986</v>
      </c>
      <c r="C21" s="30">
        <v>20</v>
      </c>
      <c r="D21" s="31">
        <f t="shared" si="0"/>
        <v>0.3932811706425056</v>
      </c>
      <c r="E21" s="31">
        <f t="shared" si="1"/>
        <v>0.013281170642505613</v>
      </c>
    </row>
    <row r="22" spans="1:5" ht="15.75" hidden="1">
      <c r="A22" s="6">
        <v>35</v>
      </c>
      <c r="B22" s="7">
        <v>37596.628098956586</v>
      </c>
      <c r="C22" s="30">
        <v>21</v>
      </c>
      <c r="D22" s="31">
        <f t="shared" si="0"/>
        <v>0.3936839910585798</v>
      </c>
      <c r="E22" s="31">
        <f t="shared" si="1"/>
        <v>0.026316008941420166</v>
      </c>
    </row>
    <row r="23" spans="1:5" ht="15.75" hidden="1">
      <c r="A23" s="6">
        <v>27</v>
      </c>
      <c r="B23" s="7">
        <v>38111.931482919914</v>
      </c>
      <c r="C23" s="30">
        <v>22</v>
      </c>
      <c r="D23" s="31">
        <f t="shared" si="0"/>
        <v>0.41288510798144057</v>
      </c>
      <c r="E23" s="31">
        <f t="shared" si="1"/>
        <v>0.027114892018559433</v>
      </c>
    </row>
    <row r="24" spans="1:5" ht="15.75" hidden="1">
      <c r="A24" s="6">
        <v>33</v>
      </c>
      <c r="B24" s="7">
        <v>38561.17187180885</v>
      </c>
      <c r="C24" s="30">
        <v>23</v>
      </c>
      <c r="D24" s="31">
        <f t="shared" si="0"/>
        <v>0.4297981442164758</v>
      </c>
      <c r="E24" s="31">
        <f t="shared" si="1"/>
        <v>0.030201855783524245</v>
      </c>
    </row>
    <row r="25" spans="1:5" ht="15.75" hidden="1">
      <c r="A25" s="6">
        <v>48</v>
      </c>
      <c r="B25" s="7">
        <v>39752.4698121039</v>
      </c>
      <c r="C25" s="30">
        <v>24</v>
      </c>
      <c r="D25" s="31">
        <f t="shared" si="0"/>
        <v>0.4751938030348898</v>
      </c>
      <c r="E25" s="31">
        <f t="shared" si="1"/>
        <v>0.015193803034889763</v>
      </c>
    </row>
    <row r="26" spans="1:5" ht="15.75" hidden="1">
      <c r="A26" s="6">
        <v>12</v>
      </c>
      <c r="B26" s="7">
        <v>39784.06463486195</v>
      </c>
      <c r="C26" s="30">
        <v>25</v>
      </c>
      <c r="D26" s="31">
        <f t="shared" si="0"/>
        <v>0.4764048133245083</v>
      </c>
      <c r="E26" s="31">
        <f t="shared" si="1"/>
        <v>0.02359518667549171</v>
      </c>
    </row>
    <row r="27" spans="1:5" ht="15.75" hidden="1">
      <c r="A27" s="6">
        <v>8</v>
      </c>
      <c r="B27" s="7">
        <v>41125.46202802392</v>
      </c>
      <c r="C27" s="30">
        <v>26</v>
      </c>
      <c r="D27" s="31">
        <f t="shared" si="0"/>
        <v>0.5278780806927834</v>
      </c>
      <c r="E27" s="31">
        <f t="shared" si="1"/>
        <v>0.027878080692783413</v>
      </c>
    </row>
    <row r="28" spans="1:5" ht="15.75" hidden="1">
      <c r="A28" s="6">
        <v>17</v>
      </c>
      <c r="B28" s="7">
        <v>41253.656698902574</v>
      </c>
      <c r="C28" s="30">
        <v>27</v>
      </c>
      <c r="D28" s="31">
        <f t="shared" si="0"/>
        <v>0.5327864994533599</v>
      </c>
      <c r="E28" s="31">
        <f t="shared" si="1"/>
        <v>0.012786499453359856</v>
      </c>
    </row>
    <row r="29" spans="1:5" ht="15.75" hidden="1">
      <c r="A29" s="6">
        <v>22</v>
      </c>
      <c r="B29" s="7">
        <v>42173.74169909149</v>
      </c>
      <c r="C29" s="30">
        <v>28</v>
      </c>
      <c r="D29" s="31">
        <f t="shared" si="0"/>
        <v>0.5678247524167171</v>
      </c>
      <c r="E29" s="31">
        <f t="shared" si="1"/>
        <v>0.027824752416717113</v>
      </c>
    </row>
    <row r="30" spans="1:5" ht="15.75" hidden="1">
      <c r="A30" s="6">
        <v>28</v>
      </c>
      <c r="B30" s="7">
        <v>42639.30848421538</v>
      </c>
      <c r="C30" s="30">
        <v>29</v>
      </c>
      <c r="D30" s="31">
        <f t="shared" si="0"/>
        <v>0.5853704262793246</v>
      </c>
      <c r="E30" s="31">
        <f t="shared" si="1"/>
        <v>0.02537042627932451</v>
      </c>
    </row>
    <row r="31" spans="1:5" ht="15.75" hidden="1">
      <c r="A31" s="6">
        <v>43</v>
      </c>
      <c r="B31" s="7">
        <v>42905.724493468966</v>
      </c>
      <c r="C31" s="30">
        <v>30</v>
      </c>
      <c r="D31" s="31">
        <f t="shared" si="0"/>
        <v>0.5953370035803971</v>
      </c>
      <c r="E31" s="31">
        <f t="shared" si="1"/>
        <v>0.015337003580397135</v>
      </c>
    </row>
    <row r="32" spans="1:5" ht="15.75" hidden="1">
      <c r="A32" s="6">
        <v>14</v>
      </c>
      <c r="B32" s="7">
        <v>43673.78645949671</v>
      </c>
      <c r="C32" s="30">
        <v>31</v>
      </c>
      <c r="D32" s="31">
        <f t="shared" si="0"/>
        <v>0.6237046755322843</v>
      </c>
      <c r="E32" s="31">
        <f t="shared" si="1"/>
        <v>0.02370467553228428</v>
      </c>
    </row>
    <row r="33" spans="1:5" ht="15.75" hidden="1">
      <c r="A33" s="6">
        <v>40</v>
      </c>
      <c r="B33" s="7">
        <v>43948.35364448468</v>
      </c>
      <c r="C33" s="30">
        <v>32</v>
      </c>
      <c r="D33" s="31">
        <f t="shared" si="0"/>
        <v>0.6336942108890076</v>
      </c>
      <c r="E33" s="31">
        <f t="shared" si="1"/>
        <v>0.013694210889007574</v>
      </c>
    </row>
    <row r="34" spans="1:5" ht="15.75" hidden="1">
      <c r="A34" s="6">
        <v>25</v>
      </c>
      <c r="B34" s="7">
        <v>44503.24673596029</v>
      </c>
      <c r="C34" s="30">
        <v>33</v>
      </c>
      <c r="D34" s="31">
        <f t="shared" si="0"/>
        <v>0.6536024323634244</v>
      </c>
      <c r="E34" s="31">
        <f t="shared" si="1"/>
        <v>0.0136024323634244</v>
      </c>
    </row>
    <row r="35" spans="1:5" ht="15.75" hidden="1">
      <c r="A35" s="6">
        <v>47</v>
      </c>
      <c r="B35" s="7">
        <v>45732.61956349839</v>
      </c>
      <c r="C35" s="30">
        <v>34</v>
      </c>
      <c r="D35" s="31">
        <f t="shared" si="0"/>
        <v>0.6961634067238172</v>
      </c>
      <c r="E35" s="31">
        <f t="shared" si="1"/>
        <v>0.036163406723817126</v>
      </c>
    </row>
    <row r="36" spans="1:5" ht="15.75" hidden="1">
      <c r="A36" s="6">
        <v>26</v>
      </c>
      <c r="B36" s="7">
        <v>46481.1571793895</v>
      </c>
      <c r="C36" s="30">
        <v>35</v>
      </c>
      <c r="D36" s="31">
        <f t="shared" si="0"/>
        <v>0.720876718558622</v>
      </c>
      <c r="E36" s="31">
        <f t="shared" si="1"/>
        <v>0.04087671855862196</v>
      </c>
    </row>
    <row r="37" spans="1:5" ht="15.75" hidden="1">
      <c r="A37" s="6">
        <v>34</v>
      </c>
      <c r="B37" s="7">
        <v>46906.53313784665</v>
      </c>
      <c r="C37" s="30">
        <v>36</v>
      </c>
      <c r="D37" s="31">
        <f t="shared" si="0"/>
        <v>0.7344711987958508</v>
      </c>
      <c r="E37" s="31">
        <f t="shared" si="1"/>
        <v>0.03447119879585081</v>
      </c>
    </row>
    <row r="38" spans="1:5" ht="15.75" hidden="1">
      <c r="A38" s="6">
        <v>42</v>
      </c>
      <c r="B38" s="7">
        <v>47357.84137662691</v>
      </c>
      <c r="C38" s="30">
        <v>37</v>
      </c>
      <c r="D38" s="31">
        <f t="shared" si="0"/>
        <v>0.7485178530747264</v>
      </c>
      <c r="E38" s="31">
        <f t="shared" si="1"/>
        <v>0.02851785307472643</v>
      </c>
    </row>
    <row r="39" spans="1:5" ht="15.75" hidden="1">
      <c r="A39" s="6">
        <v>6</v>
      </c>
      <c r="B39" s="7">
        <v>47480.000811194855</v>
      </c>
      <c r="C39" s="30">
        <v>38</v>
      </c>
      <c r="D39" s="31">
        <f t="shared" si="0"/>
        <v>0.7522513105237462</v>
      </c>
      <c r="E39" s="31">
        <f t="shared" si="1"/>
        <v>0.012251310523746173</v>
      </c>
    </row>
    <row r="40" spans="1:5" ht="15.75" hidden="1">
      <c r="A40" s="6">
        <v>19</v>
      </c>
      <c r="B40" s="7">
        <v>47566.36961130667</v>
      </c>
      <c r="C40" s="30">
        <v>39</v>
      </c>
      <c r="D40" s="31">
        <f t="shared" si="0"/>
        <v>0.754872960964954</v>
      </c>
      <c r="E40" s="31">
        <f t="shared" si="1"/>
        <v>0.025127039035045984</v>
      </c>
    </row>
    <row r="41" spans="1:5" ht="15.75" hidden="1">
      <c r="A41" s="6">
        <v>1</v>
      </c>
      <c r="B41" s="7">
        <v>47805.66312431134</v>
      </c>
      <c r="C41" s="30">
        <v>40</v>
      </c>
      <c r="D41" s="31">
        <f t="shared" si="0"/>
        <v>0.7620579069435909</v>
      </c>
      <c r="E41" s="31">
        <f t="shared" si="1"/>
        <v>0.037942093056409165</v>
      </c>
    </row>
    <row r="42" spans="1:5" ht="15.75" hidden="1">
      <c r="A42" s="6">
        <v>20</v>
      </c>
      <c r="B42" s="7">
        <v>48305.71010413465</v>
      </c>
      <c r="C42" s="30">
        <v>41</v>
      </c>
      <c r="D42" s="31">
        <f t="shared" si="0"/>
        <v>0.776692306800247</v>
      </c>
      <c r="E42" s="31">
        <f t="shared" si="1"/>
        <v>0.04330769319975292</v>
      </c>
    </row>
    <row r="43" spans="1:5" ht="15.75">
      <c r="A43" s="6">
        <v>30</v>
      </c>
      <c r="B43" s="7">
        <v>48638.52573518912</v>
      </c>
      <c r="C43" s="30">
        <v>42</v>
      </c>
      <c r="D43" s="31">
        <f t="shared" si="0"/>
        <v>0.7861416351937449</v>
      </c>
      <c r="E43" s="31">
        <f t="shared" si="1"/>
        <v>0.053858364806255055</v>
      </c>
    </row>
    <row r="44" spans="1:5" ht="15.75">
      <c r="A44" s="6">
        <v>16</v>
      </c>
      <c r="B44" s="7">
        <v>50668.6734331403</v>
      </c>
      <c r="C44" s="30">
        <v>43</v>
      </c>
      <c r="D44" s="31">
        <f t="shared" si="0"/>
        <v>0.8385500425576258</v>
      </c>
      <c r="E44" s="31">
        <f t="shared" si="1"/>
        <v>0.021449957442374212</v>
      </c>
    </row>
    <row r="45" spans="1:12" ht="15.75">
      <c r="A45" s="6">
        <v>5</v>
      </c>
      <c r="B45" s="7">
        <v>53158.67728424806</v>
      </c>
      <c r="C45" s="30">
        <v>44</v>
      </c>
      <c r="D45" s="31">
        <f t="shared" si="0"/>
        <v>0.8903123286589748</v>
      </c>
      <c r="E45" s="31">
        <f t="shared" si="1"/>
        <v>0.03031232865897482</v>
      </c>
      <c r="L45" s="33"/>
    </row>
    <row r="46" spans="1:5" ht="15.75">
      <c r="A46" s="6">
        <v>11</v>
      </c>
      <c r="B46" s="7">
        <v>53530.81813038685</v>
      </c>
      <c r="C46" s="30">
        <v>45</v>
      </c>
      <c r="D46" s="31">
        <f t="shared" si="0"/>
        <v>0.8968869856550096</v>
      </c>
      <c r="E46" s="31">
        <f t="shared" si="1"/>
        <v>0.016886985655009568</v>
      </c>
    </row>
    <row r="47" spans="1:11" ht="15.75">
      <c r="A47" s="6">
        <v>4</v>
      </c>
      <c r="B47" s="7">
        <v>53640.197771731124</v>
      </c>
      <c r="C47" s="30">
        <v>46</v>
      </c>
      <c r="D47" s="31">
        <f t="shared" si="0"/>
        <v>0.8987638490996376</v>
      </c>
      <c r="E47" s="31">
        <f t="shared" si="1"/>
        <v>0.02123615090036246</v>
      </c>
      <c r="J47" s="34"/>
      <c r="K47" s="34"/>
    </row>
    <row r="48" spans="1:11" ht="15.75">
      <c r="A48" s="6">
        <v>29</v>
      </c>
      <c r="B48" s="7">
        <v>57536.79639949283</v>
      </c>
      <c r="C48" s="30">
        <v>47</v>
      </c>
      <c r="D48" s="31">
        <f t="shared" si="0"/>
        <v>0.9504881743310313</v>
      </c>
      <c r="E48" s="31">
        <f t="shared" si="1"/>
        <v>0.030488174331031237</v>
      </c>
      <c r="J48" s="34"/>
      <c r="K48" s="34"/>
    </row>
    <row r="49" spans="1:5" ht="15.75">
      <c r="A49" s="6">
        <v>46</v>
      </c>
      <c r="B49" s="7">
        <v>58133.63558556617</v>
      </c>
      <c r="C49" s="30">
        <v>48</v>
      </c>
      <c r="D49" s="31">
        <f t="shared" si="0"/>
        <v>0.956093999839415</v>
      </c>
      <c r="E49" s="31">
        <f t="shared" si="1"/>
        <v>0.016093999839415063</v>
      </c>
    </row>
    <row r="50" spans="1:5" ht="15.75">
      <c r="A50" s="6">
        <v>7</v>
      </c>
      <c r="B50" s="7">
        <v>58547.59028008871</v>
      </c>
      <c r="C50" s="30">
        <v>49</v>
      </c>
      <c r="D50" s="31">
        <f t="shared" si="0"/>
        <v>0.9596725860242925</v>
      </c>
      <c r="E50" s="31">
        <f t="shared" si="1"/>
        <v>0.020327413975707476</v>
      </c>
    </row>
    <row r="51" spans="1:5" ht="15.75">
      <c r="A51" s="6">
        <v>9</v>
      </c>
      <c r="B51" s="7">
        <v>63199.38692397287</v>
      </c>
      <c r="C51" s="30">
        <v>50</v>
      </c>
      <c r="D51" s="31">
        <f t="shared" si="0"/>
        <v>0.9859058800651326</v>
      </c>
      <c r="E51" s="31">
        <f t="shared" si="1"/>
        <v>0.014094119934867422</v>
      </c>
    </row>
  </sheetData>
  <sheetProtection/>
  <mergeCells count="1">
    <mergeCell ref="G1:H1"/>
  </mergeCells>
  <printOptions/>
  <pageMargins left="0.7" right="0.7" top="0.75" bottom="0.75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E3" sqref="E3"/>
    </sheetView>
  </sheetViews>
  <sheetFormatPr defaultColWidth="11.421875" defaultRowHeight="12.75"/>
  <cols>
    <col min="1" max="2" width="11.421875" style="2" customWidth="1"/>
    <col min="3" max="3" width="12.421875" style="2" customWidth="1"/>
    <col min="4" max="5" width="11.421875" style="2" customWidth="1"/>
    <col min="6" max="6" width="13.8515625" style="2" bestFit="1" customWidth="1"/>
    <col min="7" max="7" width="4.57421875" style="2" customWidth="1"/>
    <col min="8" max="8" width="11.421875" style="2" customWidth="1"/>
    <col min="9" max="10" width="13.8515625" style="2" bestFit="1" customWidth="1"/>
    <col min="11" max="16384" width="11.421875" style="2" customWidth="1"/>
  </cols>
  <sheetData>
    <row r="1" spans="1:11" ht="18.75">
      <c r="A1" s="1" t="s">
        <v>0</v>
      </c>
      <c r="B1" s="1" t="s">
        <v>1</v>
      </c>
      <c r="C1" s="10" t="s">
        <v>12</v>
      </c>
      <c r="D1" s="27" t="s">
        <v>13</v>
      </c>
      <c r="E1" s="27" t="s">
        <v>22</v>
      </c>
      <c r="F1" s="35"/>
      <c r="H1" s="28" t="s">
        <v>14</v>
      </c>
      <c r="I1" s="28"/>
      <c r="K1" s="29"/>
    </row>
    <row r="2" spans="1:11" ht="16.5" customHeight="1">
      <c r="A2" s="6">
        <v>18</v>
      </c>
      <c r="B2" s="7">
        <v>17110.86000907258</v>
      </c>
      <c r="C2" s="30">
        <v>1</v>
      </c>
      <c r="D2" s="31">
        <f>NORMDIST(B2,$I$2,$I$3,1)</f>
        <v>0.012494198843976284</v>
      </c>
      <c r="E2" s="31">
        <f ca="1">INDIRECT("D"&amp;52-C2)</f>
        <v>0.9859058800651326</v>
      </c>
      <c r="F2" s="31">
        <f>((2*C2-1)/50)*(LN(D2)+LN(1-E2))</f>
        <v>-0.17288976858706895</v>
      </c>
      <c r="H2" s="6" t="s">
        <v>16</v>
      </c>
      <c r="I2" s="7">
        <v>40398.88</v>
      </c>
      <c r="K2" s="32"/>
    </row>
    <row r="3" spans="1:11" ht="16.5" customHeight="1">
      <c r="A3" s="6">
        <v>2</v>
      </c>
      <c r="B3" s="7">
        <v>17891.641656408552</v>
      </c>
      <c r="C3" s="30">
        <v>2</v>
      </c>
      <c r="D3" s="31">
        <f aca="true" t="shared" si="0" ref="D3:D51">NORMDIST(B3,$I$2,$I$3,1)</f>
        <v>0.015139243682951392</v>
      </c>
      <c r="E3" s="31">
        <f ca="1" t="shared" si="1" ref="E3:E51">INDIRECT("D"&amp;52-C3)</f>
        <v>0.9596725860242925</v>
      </c>
      <c r="F3" s="31">
        <f aca="true" t="shared" si="2" ref="F3:F51">((2*C3-1)/50)*(LN(D3)+LN(1-E3))</f>
        <v>-0.4440713268521018</v>
      </c>
      <c r="H3" s="6" t="s">
        <v>18</v>
      </c>
      <c r="I3" s="7">
        <v>10389.1</v>
      </c>
      <c r="K3" s="32"/>
    </row>
    <row r="4" spans="1:6" ht="15.75">
      <c r="A4" s="6">
        <v>49</v>
      </c>
      <c r="B4" s="7">
        <v>22494.531245886406</v>
      </c>
      <c r="C4" s="30">
        <v>3</v>
      </c>
      <c r="D4" s="31">
        <f t="shared" si="0"/>
        <v>0.042410074688604</v>
      </c>
      <c r="E4" s="31">
        <f ca="1" t="shared" si="1"/>
        <v>0.956093999839415</v>
      </c>
      <c r="F4" s="31">
        <f t="shared" si="2"/>
        <v>-0.6286073624711799</v>
      </c>
    </row>
    <row r="5" spans="1:10" ht="15.75">
      <c r="A5" s="6">
        <v>45</v>
      </c>
      <c r="B5" s="7">
        <v>24627.109647756384</v>
      </c>
      <c r="C5" s="30">
        <v>4</v>
      </c>
      <c r="D5" s="31">
        <f t="shared" si="0"/>
        <v>0.06449365373512198</v>
      </c>
      <c r="E5" s="31">
        <f ca="1" t="shared" si="1"/>
        <v>0.9504881743310313</v>
      </c>
      <c r="F5" s="31">
        <f t="shared" si="2"/>
        <v>-0.8045425062166024</v>
      </c>
      <c r="H5" s="27" t="s">
        <v>23</v>
      </c>
      <c r="I5" s="26">
        <f>SUM(F2:F51)</f>
        <v>-50.122597838267</v>
      </c>
      <c r="J5" s="8"/>
    </row>
    <row r="6" spans="1:9" ht="18.75">
      <c r="A6" s="6">
        <v>32</v>
      </c>
      <c r="B6" s="7">
        <v>25536.771241807088</v>
      </c>
      <c r="C6" s="30">
        <v>5</v>
      </c>
      <c r="D6" s="31">
        <f t="shared" si="0"/>
        <v>0.07627986491314047</v>
      </c>
      <c r="E6" s="31">
        <f ca="1" t="shared" si="1"/>
        <v>0.8987638490996376</v>
      </c>
      <c r="F6" s="31">
        <f t="shared" si="2"/>
        <v>-0.8754562138981595</v>
      </c>
      <c r="H6" s="27" t="s">
        <v>24</v>
      </c>
      <c r="I6" s="26">
        <f>-50-I5</f>
        <v>0.12259783826699788</v>
      </c>
    </row>
    <row r="7" spans="1:9" ht="20.25">
      <c r="A7" s="6">
        <v>23</v>
      </c>
      <c r="B7" s="7">
        <v>28241.30249675605</v>
      </c>
      <c r="C7" s="30">
        <v>6</v>
      </c>
      <c r="D7" s="31">
        <f t="shared" si="0"/>
        <v>0.12095535372839132</v>
      </c>
      <c r="E7" s="31">
        <f ca="1" t="shared" si="1"/>
        <v>0.8968869856550096</v>
      </c>
      <c r="F7" s="31">
        <f t="shared" si="2"/>
        <v>-0.9645379577990087</v>
      </c>
      <c r="H7" s="27" t="s">
        <v>25</v>
      </c>
      <c r="I7" s="26">
        <f>I6*(1+0.75/50+2.25/50^2)</f>
        <v>0.12454714389544312</v>
      </c>
    </row>
    <row r="8" spans="1:9" ht="15.75">
      <c r="A8" s="6">
        <v>24</v>
      </c>
      <c r="B8" s="7">
        <v>29878.246133396402</v>
      </c>
      <c r="C8" s="30">
        <v>7</v>
      </c>
      <c r="D8" s="31">
        <f t="shared" si="0"/>
        <v>0.1556111142816921</v>
      </c>
      <c r="E8" s="31">
        <f ca="1" t="shared" si="1"/>
        <v>0.8903123286589748</v>
      </c>
      <c r="F8" s="31">
        <f t="shared" si="2"/>
        <v>-1.058333521565558</v>
      </c>
      <c r="H8" s="10" t="s">
        <v>10</v>
      </c>
      <c r="I8" s="26">
        <f>1-EXP(-13.436+101.14*I7-223.73*I7^2)</f>
        <v>0.9865637583830946</v>
      </c>
    </row>
    <row r="9" spans="1:6" ht="15.75" hidden="1">
      <c r="A9" s="6">
        <v>3</v>
      </c>
      <c r="B9" s="7">
        <v>30002.028589681373</v>
      </c>
      <c r="C9" s="30">
        <v>8</v>
      </c>
      <c r="D9" s="31">
        <f t="shared" si="0"/>
        <v>0.15847478452951788</v>
      </c>
      <c r="E9" s="31">
        <f ca="1" t="shared" si="1"/>
        <v>0.8385500425576258</v>
      </c>
      <c r="F9" s="31">
        <f t="shared" si="2"/>
        <v>-1.0997159495510138</v>
      </c>
    </row>
    <row r="10" spans="1:6" ht="15.75" hidden="1">
      <c r="A10" s="6">
        <v>21</v>
      </c>
      <c r="B10" s="7">
        <v>30449.76618068418</v>
      </c>
      <c r="C10" s="30">
        <v>9</v>
      </c>
      <c r="D10" s="31">
        <f t="shared" si="0"/>
        <v>0.16911982793667843</v>
      </c>
      <c r="E10" s="31">
        <f ca="1" t="shared" si="1"/>
        <v>0.7861416351937449</v>
      </c>
      <c r="F10" s="31">
        <f t="shared" si="2"/>
        <v>-1.1286602953741833</v>
      </c>
    </row>
    <row r="11" spans="1:6" ht="15.75" hidden="1">
      <c r="A11" s="6">
        <v>13</v>
      </c>
      <c r="B11" s="7">
        <v>30927.487595111103</v>
      </c>
      <c r="C11" s="30">
        <v>10</v>
      </c>
      <c r="D11" s="31">
        <f t="shared" si="0"/>
        <v>0.18097220346249854</v>
      </c>
      <c r="E11" s="31">
        <f ca="1" t="shared" si="1"/>
        <v>0.776692306800247</v>
      </c>
      <c r="F11" s="31">
        <f t="shared" si="2"/>
        <v>-1.2192742699864652</v>
      </c>
    </row>
    <row r="12" spans="1:9" ht="15.75" hidden="1">
      <c r="A12" s="6">
        <v>41</v>
      </c>
      <c r="B12" s="7">
        <v>31526.41867584194</v>
      </c>
      <c r="C12" s="30">
        <v>11</v>
      </c>
      <c r="D12" s="31">
        <f t="shared" si="0"/>
        <v>0.19654796347116496</v>
      </c>
      <c r="E12" s="31">
        <f ca="1" t="shared" si="1"/>
        <v>0.7620579069435909</v>
      </c>
      <c r="F12" s="31">
        <f t="shared" si="2"/>
        <v>-1.2862822265773433</v>
      </c>
      <c r="I12"/>
    </row>
    <row r="13" spans="1:6" ht="15.75" hidden="1">
      <c r="A13" s="6">
        <v>39</v>
      </c>
      <c r="B13" s="7">
        <v>33159.92391091882</v>
      </c>
      <c r="C13" s="30">
        <v>12</v>
      </c>
      <c r="D13" s="31">
        <f t="shared" si="0"/>
        <v>0.24296906760115383</v>
      </c>
      <c r="E13" s="31">
        <f ca="1" t="shared" si="1"/>
        <v>0.754872960964954</v>
      </c>
      <c r="F13" s="31">
        <f t="shared" si="2"/>
        <v>-1.2975679143106489</v>
      </c>
    </row>
    <row r="14" spans="1:8" ht="15.75" hidden="1">
      <c r="A14" s="6">
        <v>38</v>
      </c>
      <c r="B14" s="7">
        <v>33831.951080831146</v>
      </c>
      <c r="C14" s="30">
        <v>13</v>
      </c>
      <c r="D14" s="31">
        <f t="shared" si="0"/>
        <v>0.2636614339804897</v>
      </c>
      <c r="E14" s="31">
        <f ca="1" t="shared" si="1"/>
        <v>0.7522513105237462</v>
      </c>
      <c r="F14" s="31">
        <f t="shared" si="2"/>
        <v>-1.3642149207033554</v>
      </c>
      <c r="H14"/>
    </row>
    <row r="15" spans="1:8" ht="15.75" hidden="1">
      <c r="A15" s="6">
        <v>15</v>
      </c>
      <c r="B15" s="7">
        <v>34670.39207746225</v>
      </c>
      <c r="C15" s="30">
        <v>14</v>
      </c>
      <c r="D15" s="31">
        <f t="shared" si="0"/>
        <v>0.2906817893704965</v>
      </c>
      <c r="E15" s="31">
        <f ca="1" t="shared" si="1"/>
        <v>0.7485178530747264</v>
      </c>
      <c r="F15" s="31">
        <f t="shared" si="2"/>
        <v>-1.4125910737247018</v>
      </c>
      <c r="H15"/>
    </row>
    <row r="16" spans="1:6" ht="15.75" hidden="1">
      <c r="A16" s="6">
        <v>50</v>
      </c>
      <c r="B16" s="7">
        <v>34980.58158354311</v>
      </c>
      <c r="C16" s="30">
        <v>15</v>
      </c>
      <c r="D16" s="31">
        <f t="shared" si="0"/>
        <v>0.30099642339947386</v>
      </c>
      <c r="E16" s="31">
        <f ca="1" t="shared" si="1"/>
        <v>0.7344711987958508</v>
      </c>
      <c r="F16" s="31">
        <f t="shared" si="2"/>
        <v>-1.4654795398263307</v>
      </c>
    </row>
    <row r="17" spans="1:6" ht="15.75" hidden="1">
      <c r="A17" s="6">
        <v>36</v>
      </c>
      <c r="B17" s="7">
        <v>35752.86340603512</v>
      </c>
      <c r="C17" s="30">
        <v>16</v>
      </c>
      <c r="D17" s="31">
        <f t="shared" si="0"/>
        <v>0.32736494592292287</v>
      </c>
      <c r="E17" s="31">
        <f ca="1" t="shared" si="1"/>
        <v>0.720876718558622</v>
      </c>
      <c r="F17" s="31">
        <f t="shared" si="2"/>
        <v>-1.483524476438375</v>
      </c>
    </row>
    <row r="18" spans="1:6" ht="15.75" hidden="1">
      <c r="A18" s="6">
        <v>10</v>
      </c>
      <c r="B18" s="7">
        <v>36043.16789048667</v>
      </c>
      <c r="C18" s="30">
        <v>17</v>
      </c>
      <c r="D18" s="31">
        <f t="shared" si="0"/>
        <v>0.3375138354013578</v>
      </c>
      <c r="E18" s="31">
        <f ca="1" t="shared" si="1"/>
        <v>0.6961634067238172</v>
      </c>
      <c r="F18" s="31">
        <f t="shared" si="2"/>
        <v>-1.5030932531594179</v>
      </c>
    </row>
    <row r="19" spans="1:6" ht="15.75" hidden="1">
      <c r="A19" s="6">
        <v>37</v>
      </c>
      <c r="B19" s="7">
        <v>37099.25008817905</v>
      </c>
      <c r="C19" s="30">
        <v>18</v>
      </c>
      <c r="D19" s="31">
        <f t="shared" si="0"/>
        <v>0.3753922975394165</v>
      </c>
      <c r="E19" s="31">
        <f ca="1" t="shared" si="1"/>
        <v>0.6536024323634244</v>
      </c>
      <c r="F19" s="31">
        <f t="shared" si="2"/>
        <v>-1.4279662580414807</v>
      </c>
    </row>
    <row r="20" spans="1:6" ht="15.75" hidden="1">
      <c r="A20" s="6">
        <v>31</v>
      </c>
      <c r="B20" s="7">
        <v>37414.476972774224</v>
      </c>
      <c r="C20" s="30">
        <v>19</v>
      </c>
      <c r="D20" s="31">
        <f t="shared" si="0"/>
        <v>0.3869555125496099</v>
      </c>
      <c r="E20" s="31">
        <f ca="1" t="shared" si="1"/>
        <v>0.6336942108890076</v>
      </c>
      <c r="F20" s="31">
        <f t="shared" si="2"/>
        <v>-1.4457619406618623</v>
      </c>
    </row>
    <row r="21" spans="1:6" ht="15.75" hidden="1">
      <c r="A21" s="6">
        <v>44</v>
      </c>
      <c r="B21" s="7">
        <v>37585.747842260986</v>
      </c>
      <c r="C21" s="30">
        <v>20</v>
      </c>
      <c r="D21" s="31">
        <f t="shared" si="0"/>
        <v>0.3932811706425056</v>
      </c>
      <c r="E21" s="31">
        <f ca="1" t="shared" si="1"/>
        <v>0.6237046755322843</v>
      </c>
      <c r="F21" s="31">
        <f t="shared" si="2"/>
        <v>-1.4902769563251796</v>
      </c>
    </row>
    <row r="22" spans="1:6" ht="15.75" hidden="1">
      <c r="A22" s="6">
        <v>35</v>
      </c>
      <c r="B22" s="7">
        <v>37596.628098956586</v>
      </c>
      <c r="C22" s="30">
        <v>21</v>
      </c>
      <c r="D22" s="31">
        <f t="shared" si="0"/>
        <v>0.3936839910585798</v>
      </c>
      <c r="E22" s="31">
        <f ca="1" t="shared" si="1"/>
        <v>0.5953370035803971</v>
      </c>
      <c r="F22" s="31">
        <f t="shared" si="2"/>
        <v>-1.5062640766321018</v>
      </c>
    </row>
    <row r="23" spans="1:6" ht="15.75" hidden="1">
      <c r="A23" s="6">
        <v>27</v>
      </c>
      <c r="B23" s="7">
        <v>38111.931482919914</v>
      </c>
      <c r="C23" s="30">
        <v>22</v>
      </c>
      <c r="D23" s="31">
        <f t="shared" si="0"/>
        <v>0.41288510798144057</v>
      </c>
      <c r="E23" s="31">
        <f ca="1" t="shared" si="1"/>
        <v>0.5853704262793246</v>
      </c>
      <c r="F23" s="31">
        <f t="shared" si="2"/>
        <v>-1.517861871404701</v>
      </c>
    </row>
    <row r="24" spans="1:6" ht="15.75" hidden="1">
      <c r="A24" s="6">
        <v>33</v>
      </c>
      <c r="B24" s="7">
        <v>38561.17187180885</v>
      </c>
      <c r="C24" s="30">
        <v>23</v>
      </c>
      <c r="D24" s="31">
        <f t="shared" si="0"/>
        <v>0.4297981442164758</v>
      </c>
      <c r="E24" s="31">
        <f ca="1" t="shared" si="1"/>
        <v>0.5678247524167171</v>
      </c>
      <c r="F24" s="31">
        <f t="shared" si="2"/>
        <v>-1.5150273478767236</v>
      </c>
    </row>
    <row r="25" spans="1:6" ht="15.75" hidden="1">
      <c r="A25" s="6">
        <v>48</v>
      </c>
      <c r="B25" s="7">
        <v>39752.4698121039</v>
      </c>
      <c r="C25" s="30">
        <v>24</v>
      </c>
      <c r="D25" s="31">
        <f t="shared" si="0"/>
        <v>0.4751938030348898</v>
      </c>
      <c r="E25" s="31">
        <f ca="1" t="shared" si="1"/>
        <v>0.5327864994533599</v>
      </c>
      <c r="F25" s="31">
        <f t="shared" si="2"/>
        <v>-1.4147014127615978</v>
      </c>
    </row>
    <row r="26" spans="1:6" ht="15.75" hidden="1">
      <c r="A26" s="6">
        <v>12</v>
      </c>
      <c r="B26" s="7">
        <v>39784.06463486195</v>
      </c>
      <c r="C26" s="30">
        <v>25</v>
      </c>
      <c r="D26" s="31">
        <f t="shared" si="0"/>
        <v>0.4764048133245083</v>
      </c>
      <c r="E26" s="31">
        <f ca="1" t="shared" si="1"/>
        <v>0.5278780806927834</v>
      </c>
      <c r="F26" s="31">
        <f t="shared" si="2"/>
        <v>-1.4621652539273469</v>
      </c>
    </row>
    <row r="27" spans="1:6" ht="15.75" hidden="1">
      <c r="A27" s="6">
        <v>8</v>
      </c>
      <c r="B27" s="7">
        <v>41125.46202802392</v>
      </c>
      <c r="C27" s="30">
        <v>26</v>
      </c>
      <c r="D27" s="31">
        <f t="shared" si="0"/>
        <v>0.5278780806927834</v>
      </c>
      <c r="E27" s="31">
        <f ca="1" t="shared" si="1"/>
        <v>0.4764048133245083</v>
      </c>
      <c r="F27" s="31">
        <f t="shared" si="2"/>
        <v>-1.3116448948069643</v>
      </c>
    </row>
    <row r="28" spans="1:6" ht="15.75" hidden="1">
      <c r="A28" s="6">
        <v>17</v>
      </c>
      <c r="B28" s="7">
        <v>41253.656698902574</v>
      </c>
      <c r="C28" s="30">
        <v>27</v>
      </c>
      <c r="D28" s="31">
        <f t="shared" si="0"/>
        <v>0.5327864994533599</v>
      </c>
      <c r="E28" s="31">
        <f ca="1" t="shared" si="1"/>
        <v>0.4751938030348898</v>
      </c>
      <c r="F28" s="31">
        <f t="shared" si="2"/>
        <v>-1.350822376048616</v>
      </c>
    </row>
    <row r="29" spans="1:6" ht="15.75" hidden="1">
      <c r="A29" s="6">
        <v>22</v>
      </c>
      <c r="B29" s="7">
        <v>42173.74169909149</v>
      </c>
      <c r="C29" s="30">
        <v>28</v>
      </c>
      <c r="D29" s="31">
        <f t="shared" si="0"/>
        <v>0.5678247524167171</v>
      </c>
      <c r="E29" s="31">
        <f ca="1" t="shared" si="1"/>
        <v>0.4297981442164758</v>
      </c>
      <c r="F29" s="31">
        <f t="shared" si="2"/>
        <v>-1.2404780192589564</v>
      </c>
    </row>
    <row r="30" spans="1:6" ht="15.75" hidden="1">
      <c r="A30" s="6">
        <v>28</v>
      </c>
      <c r="B30" s="7">
        <v>42639.30848421538</v>
      </c>
      <c r="C30" s="30">
        <v>29</v>
      </c>
      <c r="D30" s="31">
        <f t="shared" si="0"/>
        <v>0.5853704262793246</v>
      </c>
      <c r="E30" s="31">
        <f ca="1" t="shared" si="1"/>
        <v>0.41288510798144057</v>
      </c>
      <c r="F30" s="31">
        <f t="shared" si="2"/>
        <v>-1.2175715002675676</v>
      </c>
    </row>
    <row r="31" spans="1:6" ht="15.75" hidden="1">
      <c r="A31" s="6">
        <v>43</v>
      </c>
      <c r="B31" s="7">
        <v>42905.724493468966</v>
      </c>
      <c r="C31" s="30">
        <v>30</v>
      </c>
      <c r="D31" s="31">
        <f t="shared" si="0"/>
        <v>0.5953370035803971</v>
      </c>
      <c r="E31" s="31">
        <f ca="1" t="shared" si="1"/>
        <v>0.3936839910585798</v>
      </c>
      <c r="F31" s="31">
        <f t="shared" si="2"/>
        <v>-1.202398291697587</v>
      </c>
    </row>
    <row r="32" spans="1:6" ht="15.75" hidden="1">
      <c r="A32" s="6">
        <v>14</v>
      </c>
      <c r="B32" s="7">
        <v>43673.78645949671</v>
      </c>
      <c r="C32" s="30">
        <v>31</v>
      </c>
      <c r="D32" s="31">
        <f t="shared" si="0"/>
        <v>0.6237046755322843</v>
      </c>
      <c r="E32" s="31">
        <f ca="1" t="shared" si="1"/>
        <v>0.3932811706425056</v>
      </c>
      <c r="F32" s="31">
        <f t="shared" si="2"/>
        <v>-1.1855570915796554</v>
      </c>
    </row>
    <row r="33" spans="1:6" ht="15.75" hidden="1">
      <c r="A33" s="6">
        <v>40</v>
      </c>
      <c r="B33" s="7">
        <v>43948.35364448468</v>
      </c>
      <c r="C33" s="30">
        <v>32</v>
      </c>
      <c r="D33" s="31">
        <f t="shared" si="0"/>
        <v>0.6336942108890076</v>
      </c>
      <c r="E33" s="31">
        <f ca="1" t="shared" si="1"/>
        <v>0.3869555125496099</v>
      </c>
      <c r="F33" s="31">
        <f t="shared" si="2"/>
        <v>-1.1913382283767626</v>
      </c>
    </row>
    <row r="34" spans="1:6" ht="15.75" hidden="1">
      <c r="A34" s="6">
        <v>25</v>
      </c>
      <c r="B34" s="7">
        <v>44503.24673596029</v>
      </c>
      <c r="C34" s="30">
        <v>33</v>
      </c>
      <c r="D34" s="31">
        <f t="shared" si="0"/>
        <v>0.6536024323634244</v>
      </c>
      <c r="E34" s="31">
        <f ca="1" t="shared" si="1"/>
        <v>0.3753922975394165</v>
      </c>
      <c r="F34" s="31">
        <f t="shared" si="2"/>
        <v>-1.1646537712379597</v>
      </c>
    </row>
    <row r="35" spans="1:6" ht="15.75" hidden="1">
      <c r="A35" s="6">
        <v>47</v>
      </c>
      <c r="B35" s="7">
        <v>45732.61956349839</v>
      </c>
      <c r="C35" s="30">
        <v>34</v>
      </c>
      <c r="D35" s="31">
        <f t="shared" si="0"/>
        <v>0.6961634067238172</v>
      </c>
      <c r="E35" s="31">
        <f ca="1" t="shared" si="1"/>
        <v>0.3375138354013578</v>
      </c>
      <c r="F35" s="31">
        <f t="shared" si="2"/>
        <v>-1.037061471666745</v>
      </c>
    </row>
    <row r="36" spans="1:6" ht="15.75" hidden="1">
      <c r="A36" s="6">
        <v>26</v>
      </c>
      <c r="B36" s="7">
        <v>46481.1571793895</v>
      </c>
      <c r="C36" s="30">
        <v>35</v>
      </c>
      <c r="D36" s="31">
        <f t="shared" si="0"/>
        <v>0.720876718558622</v>
      </c>
      <c r="E36" s="31">
        <f ca="1" t="shared" si="1"/>
        <v>0.32736494592292287</v>
      </c>
      <c r="F36" s="31">
        <f t="shared" si="2"/>
        <v>-0.998898519414038</v>
      </c>
    </row>
    <row r="37" spans="1:6" ht="15.75" hidden="1">
      <c r="A37" s="6">
        <v>34</v>
      </c>
      <c r="B37" s="7">
        <v>46906.53313784665</v>
      </c>
      <c r="C37" s="30">
        <v>36</v>
      </c>
      <c r="D37" s="31">
        <f t="shared" si="0"/>
        <v>0.7344711987958508</v>
      </c>
      <c r="E37" s="31">
        <f ca="1" t="shared" si="1"/>
        <v>0.30099642339947386</v>
      </c>
      <c r="F37" s="31">
        <f t="shared" si="2"/>
        <v>-0.9467195609274204</v>
      </c>
    </row>
    <row r="38" spans="1:6" ht="15.75" hidden="1">
      <c r="A38" s="6">
        <v>42</v>
      </c>
      <c r="B38" s="7">
        <v>47357.84137662691</v>
      </c>
      <c r="C38" s="30">
        <v>37</v>
      </c>
      <c r="D38" s="31">
        <f t="shared" si="0"/>
        <v>0.7485178530747264</v>
      </c>
      <c r="E38" s="31">
        <f ca="1" t="shared" si="1"/>
        <v>0.2906817893704965</v>
      </c>
      <c r="F38" s="31">
        <f t="shared" si="2"/>
        <v>-0.9243424405065191</v>
      </c>
    </row>
    <row r="39" spans="1:6" ht="15.75" hidden="1">
      <c r="A39" s="6">
        <v>6</v>
      </c>
      <c r="B39" s="7">
        <v>47480.000811194855</v>
      </c>
      <c r="C39" s="30">
        <v>38</v>
      </c>
      <c r="D39" s="31">
        <f t="shared" si="0"/>
        <v>0.7522513105237462</v>
      </c>
      <c r="E39" s="31">
        <f ca="1" t="shared" si="1"/>
        <v>0.2636614339804897</v>
      </c>
      <c r="F39" s="31">
        <f t="shared" si="2"/>
        <v>-0.8861251187712383</v>
      </c>
    </row>
    <row r="40" spans="1:6" ht="15.75" hidden="1">
      <c r="A40" s="6">
        <v>19</v>
      </c>
      <c r="B40" s="7">
        <v>47566.36961130667</v>
      </c>
      <c r="C40" s="30">
        <v>39</v>
      </c>
      <c r="D40" s="31">
        <f t="shared" si="0"/>
        <v>0.754872960964954</v>
      </c>
      <c r="E40" s="31">
        <f ca="1" t="shared" si="1"/>
        <v>0.24296906760115383</v>
      </c>
      <c r="F40" s="31">
        <f t="shared" si="2"/>
        <v>-0.8617177369903407</v>
      </c>
    </row>
    <row r="41" spans="1:6" ht="15.75" hidden="1">
      <c r="A41" s="6">
        <v>1</v>
      </c>
      <c r="B41" s="7">
        <v>47805.66312431134</v>
      </c>
      <c r="C41" s="30">
        <v>40</v>
      </c>
      <c r="D41" s="31">
        <f t="shared" si="0"/>
        <v>0.7620579069435909</v>
      </c>
      <c r="E41" s="31">
        <f ca="1" t="shared" si="1"/>
        <v>0.19654796347116496</v>
      </c>
      <c r="F41" s="31">
        <f t="shared" si="2"/>
        <v>-0.7751014241060609</v>
      </c>
    </row>
    <row r="42" spans="1:6" ht="15.75" hidden="1">
      <c r="A42" s="6">
        <v>20</v>
      </c>
      <c r="B42" s="7">
        <v>48305.71010413465</v>
      </c>
      <c r="C42" s="30">
        <v>41</v>
      </c>
      <c r="D42" s="31">
        <f t="shared" si="0"/>
        <v>0.776692306800247</v>
      </c>
      <c r="E42" s="31">
        <f ca="1" t="shared" si="1"/>
        <v>0.18097220346249854</v>
      </c>
      <c r="F42" s="31">
        <f t="shared" si="2"/>
        <v>-0.7328041887923973</v>
      </c>
    </row>
    <row r="43" spans="1:6" ht="15.75" hidden="1">
      <c r="A43" s="6">
        <v>30</v>
      </c>
      <c r="B43" s="7">
        <v>48638.52573518912</v>
      </c>
      <c r="C43" s="30">
        <v>42</v>
      </c>
      <c r="D43" s="31">
        <f t="shared" si="0"/>
        <v>0.7861416351937449</v>
      </c>
      <c r="E43" s="31">
        <f ca="1" t="shared" si="1"/>
        <v>0.16911982793667843</v>
      </c>
      <c r="F43" s="31">
        <f t="shared" si="2"/>
        <v>-0.7069740752516223</v>
      </c>
    </row>
    <row r="44" spans="1:6" ht="15.75" hidden="1">
      <c r="A44" s="6">
        <v>16</v>
      </c>
      <c r="B44" s="7">
        <v>50668.6734331403</v>
      </c>
      <c r="C44" s="30">
        <v>43</v>
      </c>
      <c r="D44" s="31">
        <f t="shared" si="0"/>
        <v>0.8385500425576258</v>
      </c>
      <c r="E44" s="31">
        <f ca="1" t="shared" si="1"/>
        <v>0.15847478452951788</v>
      </c>
      <c r="F44" s="31">
        <f t="shared" si="2"/>
        <v>-0.5926545428861506</v>
      </c>
    </row>
    <row r="45" spans="1:13" ht="15.75" hidden="1">
      <c r="A45" s="6">
        <v>5</v>
      </c>
      <c r="B45" s="7">
        <v>53158.67728424806</v>
      </c>
      <c r="C45" s="30">
        <v>44</v>
      </c>
      <c r="D45" s="31">
        <f t="shared" si="0"/>
        <v>0.8903123286589748</v>
      </c>
      <c r="E45" s="31">
        <f ca="1" t="shared" si="1"/>
        <v>0.1556111142816921</v>
      </c>
      <c r="F45" s="31">
        <f t="shared" si="2"/>
        <v>-0.49646562558812446</v>
      </c>
      <c r="L45"/>
      <c r="M45" s="33"/>
    </row>
    <row r="46" spans="1:6" ht="15.75" hidden="1">
      <c r="A46" s="6">
        <v>11</v>
      </c>
      <c r="B46" s="7">
        <v>53530.81813038685</v>
      </c>
      <c r="C46" s="30">
        <v>45</v>
      </c>
      <c r="D46" s="31">
        <f t="shared" si="0"/>
        <v>0.8968869856550096</v>
      </c>
      <c r="E46" s="31">
        <f ca="1" t="shared" si="1"/>
        <v>0.12095535372839132</v>
      </c>
      <c r="F46" s="31">
        <f t="shared" si="2"/>
        <v>-0.42318611209667417</v>
      </c>
    </row>
    <row r="47" spans="1:12" ht="15.75" hidden="1">
      <c r="A47" s="6">
        <v>4</v>
      </c>
      <c r="B47" s="7">
        <v>53640.197771731124</v>
      </c>
      <c r="C47" s="30">
        <v>46</v>
      </c>
      <c r="D47" s="31">
        <f t="shared" si="0"/>
        <v>0.8987638490996376</v>
      </c>
      <c r="E47" s="31">
        <f ca="1" t="shared" si="1"/>
        <v>0.07627986491314047</v>
      </c>
      <c r="F47" s="31">
        <f t="shared" si="2"/>
        <v>-0.33866759854120326</v>
      </c>
      <c r="K47" s="34"/>
      <c r="L47"/>
    </row>
    <row r="48" spans="1:12" ht="15.75">
      <c r="A48" s="6">
        <v>29</v>
      </c>
      <c r="B48" s="7">
        <v>57536.79639949283</v>
      </c>
      <c r="C48" s="30">
        <v>47</v>
      </c>
      <c r="D48" s="31">
        <f t="shared" si="0"/>
        <v>0.9504881743310313</v>
      </c>
      <c r="E48" s="31">
        <f ca="1" t="shared" si="1"/>
        <v>0.06449365373512198</v>
      </c>
      <c r="F48" s="31">
        <f t="shared" si="2"/>
        <v>-0.21845124911273212</v>
      </c>
      <c r="I48"/>
      <c r="K48" s="34"/>
      <c r="L48" s="34"/>
    </row>
    <row r="49" spans="1:6" ht="15.75">
      <c r="A49" s="6">
        <v>46</v>
      </c>
      <c r="B49" s="7">
        <v>58133.63558556617</v>
      </c>
      <c r="C49" s="30">
        <v>48</v>
      </c>
      <c r="D49" s="31">
        <f t="shared" si="0"/>
        <v>0.956093999839415</v>
      </c>
      <c r="E49" s="31">
        <f ca="1" t="shared" si="1"/>
        <v>0.042410074688604</v>
      </c>
      <c r="F49" s="31">
        <f t="shared" si="2"/>
        <v>-0.16764591125748507</v>
      </c>
    </row>
    <row r="50" spans="1:6" ht="15.75">
      <c r="A50" s="6">
        <v>7</v>
      </c>
      <c r="B50" s="7">
        <v>58547.59028008871</v>
      </c>
      <c r="C50" s="30">
        <v>49</v>
      </c>
      <c r="D50" s="31">
        <f t="shared" si="0"/>
        <v>0.9596725860242925</v>
      </c>
      <c r="E50" s="31">
        <f ca="1" t="shared" si="1"/>
        <v>0.015139243682951392</v>
      </c>
      <c r="F50" s="31">
        <f t="shared" si="2"/>
        <v>-0.10945115447980883</v>
      </c>
    </row>
    <row r="51" spans="1:6" ht="15.75">
      <c r="A51" s="6">
        <v>9</v>
      </c>
      <c r="B51" s="7">
        <v>63199.38692397287</v>
      </c>
      <c r="C51" s="30">
        <v>50</v>
      </c>
      <c r="D51" s="31">
        <f t="shared" si="0"/>
        <v>0.9859058800651326</v>
      </c>
      <c r="E51" s="31">
        <f ca="1" t="shared" si="1"/>
        <v>0.012494198843976284</v>
      </c>
      <c r="F51" s="31">
        <f t="shared" si="2"/>
        <v>-0.05299923993185919</v>
      </c>
    </row>
  </sheetData>
  <sheetProtection/>
  <mergeCells count="1">
    <mergeCell ref="H1:I1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</dc:creator>
  <cp:keywords/>
  <dc:description/>
  <cp:lastModifiedBy>Luciano</cp:lastModifiedBy>
  <dcterms:created xsi:type="dcterms:W3CDTF">2011-03-06T22:32:15Z</dcterms:created>
  <dcterms:modified xsi:type="dcterms:W3CDTF">2011-03-06T22:32:29Z</dcterms:modified>
  <cp:category/>
  <cp:version/>
  <cp:contentType/>
  <cp:contentStatus/>
</cp:coreProperties>
</file>