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2_4.bin" ContentType="application/vnd.openxmlformats-officedocument.oleObject"/>
  <Override PartName="/xl/embeddings/oleObject_2_5.bin" ContentType="application/vnd.openxmlformats-officedocument.oleObject"/>
  <Override PartName="/xl/embeddings/oleObject_4_0.bin" ContentType="application/vnd.openxmlformats-officedocument.oleObject"/>
  <Override PartName="/xl/embeddings/oleObject_4_1.bin" ContentType="application/vnd.openxmlformats-officedocument.oleObject"/>
  <Override PartName="/xl/embeddings/oleObject_4_2.bin" ContentType="application/vnd.openxmlformats-officedocument.oleObject"/>
  <Override PartName="/xl/embeddings/oleObject_5_0.bin" ContentType="application/vnd.openxmlformats-officedocument.oleObject"/>
  <Override PartName="/xl/embeddings/oleObject_5_1.bin" ContentType="application/vnd.openxmlformats-officedocument.oleObject"/>
  <Override PartName="/xl/embeddings/oleObject_5_2.bin" ContentType="application/vnd.openxmlformats-officedocument.oleObject"/>
  <Override PartName="/xl/embeddings/oleObject_5_3.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Override PartName="/xl/embeddings/oleObject_7_0.bin" ContentType="application/vnd.openxmlformats-officedocument.oleObject"/>
  <Override PartName="/xl/embeddings/oleObject_7_1.bin" ContentType="application/vnd.openxmlformats-officedocument.oleObject"/>
  <Override PartName="/xl/embeddings/oleObject_7_2.bin" ContentType="application/vnd.openxmlformats-officedocument.oleObject"/>
  <Override PartName="/xl/embeddings/oleObject_8_0.bin" ContentType="application/vnd.openxmlformats-officedocument.oleObject"/>
  <Override PartName="/xl/embeddings/oleObject_8_1.bin" ContentType="application/vnd.openxmlformats-officedocument.oleObject"/>
  <Override PartName="/xl/embeddings/oleObject_8_2.bin" ContentType="application/vnd.openxmlformats-officedocument.oleObject"/>
  <Override PartName="/xl/embeddings/oleObject_9_0.bin" ContentType="application/vnd.openxmlformats-officedocument.oleObject"/>
  <Override PartName="/xl/embeddings/oleObject_9_1.bin" ContentType="application/vnd.openxmlformats-officedocument.oleObject"/>
  <Override PartName="/xl/embeddings/oleObject_9_2.bin" ContentType="application/vnd.openxmlformats-officedocument.oleObject"/>
  <Override PartName="/xl/embeddings/oleObject_9_3.bin" ContentType="application/vnd.openxmlformats-officedocument.oleObject"/>
  <Override PartName="/xl/embeddings/oleObject_9_4.bin" ContentType="application/vnd.openxmlformats-officedocument.oleObject"/>
  <Override PartName="/xl/embeddings/oleObject_9_5.bin" ContentType="application/vnd.openxmlformats-officedocument.oleObject"/>
  <Override PartName="/xl/embeddings/oleObject_10_0.bin" ContentType="application/vnd.openxmlformats-officedocument.oleObject"/>
  <Override PartName="/xl/embeddings/oleObject_10_1.bin" ContentType="application/vnd.openxmlformats-officedocument.oleObject"/>
  <Override PartName="/xl/embeddings/oleObject_10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5" windowWidth="15120" windowHeight="9000" tabRatio="937" activeTab="0"/>
  </bookViews>
  <sheets>
    <sheet name="Índice" sheetId="1" r:id="rId1"/>
    <sheet name="Ejercicios" sheetId="2" r:id="rId2"/>
    <sheet name="Rta_3.1" sheetId="3" r:id="rId3"/>
    <sheet name="Rta_3.3" sheetId="4" r:id="rId4"/>
    <sheet name="Rta_3.6" sheetId="5" r:id="rId5"/>
    <sheet name="Rta_3.7" sheetId="6" r:id="rId6"/>
    <sheet name="Rta_3.8" sheetId="7" r:id="rId7"/>
    <sheet name="Rta_3.11" sheetId="8" r:id="rId8"/>
    <sheet name="Rta_3.12" sheetId="9" r:id="rId9"/>
    <sheet name="Rta_3.14" sheetId="10" r:id="rId10"/>
    <sheet name="Rta_3.15" sheetId="11" r:id="rId11"/>
    <sheet name="Ap_3.A.1" sheetId="12" r:id="rId12"/>
    <sheet name="Ap_3.A.2" sheetId="13" r:id="rId13"/>
    <sheet name="Ap_3.A.3" sheetId="14" r:id="rId14"/>
    <sheet name="Ap_3.A.4" sheetId="15" r:id="rId15"/>
    <sheet name="Ap_3.A.5" sheetId="16" r:id="rId16"/>
    <sheet name="Ap_3.A.6" sheetId="17" r:id="rId17"/>
    <sheet name="Ap_3.A.7" sheetId="18" r:id="rId18"/>
    <sheet name="Ap_3.A.8" sheetId="19" r:id="rId19"/>
    <sheet name="Ap_3.A.9" sheetId="20" r:id="rId20"/>
    <sheet name="Fuentes" sheetId="21" r:id="rId21"/>
  </sheets>
  <definedNames>
    <definedName name="_ftn1" localSheetId="20">'Fuentes'!#REF!</definedName>
    <definedName name="_ftnref1" localSheetId="20">'Fuentes'!#REF!</definedName>
    <definedName name="_xlnm.Print_Area" localSheetId="12">'Ap_3.A.2'!$A$1:$AC$74</definedName>
    <definedName name="_xlnm.Print_Area" localSheetId="14">'Ap_3.A.4'!$A$1:$M$84</definedName>
    <definedName name="_xlnm.Print_Area" localSheetId="15">'Ap_3.A.5'!$A$1:$K$30</definedName>
    <definedName name="_xlnm.Print_Area" localSheetId="16">'Ap_3.A.6'!$A$1:$L$24</definedName>
    <definedName name="_xlnm.Print_Area" localSheetId="17">'Ap_3.A.7'!$A$1:$L$39</definedName>
    <definedName name="_xlnm.Print_Area" localSheetId="18">'Ap_3.A.8'!$A$1:$L$41</definedName>
    <definedName name="_xlnm.Print_Area" localSheetId="19">'Ap_3.A.9'!$A$1:$I$49</definedName>
    <definedName name="_xlnm.Print_Area" localSheetId="1">'Ejercicios'!$A$1:$L$143</definedName>
    <definedName name="_xlnm.Print_Area" localSheetId="20">'Fuentes'!$A$1:$L$77</definedName>
    <definedName name="_xlnm.Print_Area" localSheetId="0">'Índice'!$A$1:$J$57</definedName>
    <definedName name="_xlnm.Print_Area" localSheetId="2">'Rta_3.1'!$A$1:$K$37</definedName>
    <definedName name="_xlnm.Print_Area" localSheetId="7">'Rta_3.11'!$A$1:$K$64</definedName>
    <definedName name="_xlnm.Print_Area" localSheetId="8">'Rta_3.12'!$A$1:$M$90</definedName>
    <definedName name="_xlnm.Print_Area" localSheetId="9">'Rta_3.14'!$A$1:$K$52</definedName>
    <definedName name="_xlnm.Print_Area" localSheetId="10">'Rta_3.15'!$A$1:$M$365</definedName>
    <definedName name="_xlnm.Print_Area" localSheetId="3">'Rta_3.3'!$A$1:$K$27</definedName>
    <definedName name="_xlnm.Print_Area" localSheetId="4">'Rta_3.6'!$A$1:$J$25</definedName>
    <definedName name="_xlnm.Print_Area" localSheetId="5">'Rta_3.7'!$A$1:$K$29</definedName>
    <definedName name="_xlnm.Print_Area" localSheetId="6">'Rta_3.8'!$A$1:$K$41</definedName>
    <definedName name="_xlnm.Print_Titles" localSheetId="13">'Ap_3.A.3'!$8:$12</definedName>
    <definedName name="_xlnm.Print_Titles" localSheetId="1">'Ejercicios'!$2:$6</definedName>
  </definedNames>
  <calcPr fullCalcOnLoad="1"/>
</workbook>
</file>

<file path=xl/comments11.xml><?xml version="1.0" encoding="utf-8"?>
<comments xmlns="http://schemas.openxmlformats.org/spreadsheetml/2006/main">
  <authors>
    <author>CarlosAG</author>
  </authors>
  <commentList>
    <comment ref="G25" authorId="0">
      <text>
        <r>
          <rPr>
            <b/>
            <sz val="8"/>
            <rFont val="Tahoma"/>
            <family val="0"/>
          </rPr>
          <t xml:space="preserve">Técnicas de Medición Económica: ver explicación sobre este cálculo al final del cuadro. </t>
        </r>
        <r>
          <rPr>
            <sz val="8"/>
            <rFont val="Tahoma"/>
            <family val="0"/>
          </rPr>
          <t xml:space="preserve">
</t>
        </r>
      </text>
    </comment>
  </commentList>
</comments>
</file>

<file path=xl/comments7.xml><?xml version="1.0" encoding="utf-8"?>
<comments xmlns="http://schemas.openxmlformats.org/spreadsheetml/2006/main">
  <authors>
    <author>CarlosAG</author>
  </authors>
  <commentList>
    <comment ref="D14" authorId="0">
      <text>
        <r>
          <rPr>
            <b/>
            <sz val="8"/>
            <rFont val="Tahoma"/>
            <family val="0"/>
          </rPr>
          <t>Técnicas de Medición Económica:
Recuerde que los datos de las columnas (1) y (2) son tomados del cuadro 3.A.4 del apéndice</t>
        </r>
        <r>
          <rPr>
            <sz val="8"/>
            <rFont val="Tahoma"/>
            <family val="0"/>
          </rPr>
          <t xml:space="preserve">
</t>
        </r>
      </text>
    </comment>
  </commentList>
</comments>
</file>

<file path=xl/sharedStrings.xml><?xml version="1.0" encoding="utf-8"?>
<sst xmlns="http://schemas.openxmlformats.org/spreadsheetml/2006/main" count="795" uniqueCount="495">
  <si>
    <r>
      <t>1. Urrutia, M y A. Berry,</t>
    </r>
    <r>
      <rPr>
        <i/>
        <sz val="8"/>
        <rFont val="Times New Roman"/>
        <family val="1"/>
      </rPr>
      <t xml:space="preserve"> La distribución del ingreso en Colombia</t>
    </r>
    <r>
      <rPr>
        <sz val="8"/>
        <rFont val="Times New Roman"/>
        <family val="1"/>
      </rPr>
      <t>, La Carreta, 1975</t>
    </r>
  </si>
  <si>
    <r>
      <t xml:space="preserve">2. Reyes, A, "Evolución de la distribución del ingreso en Colombia", en </t>
    </r>
    <r>
      <rPr>
        <i/>
        <sz val="8"/>
        <rFont val="Times New Roman"/>
        <family val="1"/>
      </rPr>
      <t>Desarrollo y Sociedad</t>
    </r>
    <r>
      <rPr>
        <sz val="8"/>
        <rFont val="Times New Roman"/>
        <family val="1"/>
      </rPr>
      <t>, No. 21, mar 1988.</t>
    </r>
  </si>
  <si>
    <r>
      <t xml:space="preserve">3. Moreno, A, “La distribución del ingreso laboral urbano en Colombia: 1970-1988”, en </t>
    </r>
    <r>
      <rPr>
        <i/>
        <sz val="8"/>
        <rFont val="Times New Roman"/>
        <family val="1"/>
      </rPr>
      <t>Desarrollo y Sociedad</t>
    </r>
    <r>
      <rPr>
        <sz val="8"/>
        <rFont val="Times New Roman"/>
        <family val="1"/>
      </rPr>
      <t>, No. 24,  septiembre 1989.</t>
    </r>
  </si>
  <si>
    <r>
      <t xml:space="preserve">4. Londoño, Juan Luis, “Distribución del ingreso nacional", en </t>
    </r>
    <r>
      <rPr>
        <i/>
        <sz val="8"/>
        <rFont val="Times New Roman"/>
        <family val="1"/>
      </rPr>
      <t>Coyuntura Económica</t>
    </r>
    <r>
      <rPr>
        <sz val="8"/>
        <rFont val="Times New Roman"/>
        <family val="1"/>
      </rPr>
      <t xml:space="preserve">, Vol. XIX No.4, dic. 1989 y “Distribución nacional del ingreso en 1988: Una mirada en perspectiva”, en </t>
    </r>
    <r>
      <rPr>
        <i/>
        <sz val="8"/>
        <rFont val="Times New Roman"/>
        <family val="1"/>
      </rPr>
      <t>Coyuntura Social</t>
    </r>
    <r>
      <rPr>
        <sz val="8"/>
        <rFont val="Times New Roman"/>
        <family val="1"/>
      </rPr>
      <t xml:space="preserve">, No. 1, dic. 1989. </t>
    </r>
  </si>
  <si>
    <r>
      <t xml:space="preserve">5. J. A. Ocampo (Ed.) </t>
    </r>
    <r>
      <rPr>
        <i/>
        <sz val="8"/>
        <rFont val="Times New Roman"/>
        <family val="1"/>
      </rPr>
      <t>Historia Económica de Colombia</t>
    </r>
    <r>
      <rPr>
        <sz val="8"/>
        <rFont val="Times New Roman"/>
        <family val="1"/>
      </rPr>
      <t xml:space="preserve">, Siglo XXI - Fedesarrollo, 1987. </t>
    </r>
  </si>
  <si>
    <r>
      <t xml:space="preserve">6. Sarmiento, L, “La distribución del ingreso: Diez  años sin cambios”, en </t>
    </r>
    <r>
      <rPr>
        <i/>
        <sz val="8"/>
        <rFont val="Times New Roman"/>
        <family val="1"/>
      </rPr>
      <t>Economía Colombiana</t>
    </r>
    <r>
      <rPr>
        <sz val="8"/>
        <rFont val="Times New Roman"/>
        <family val="1"/>
      </rPr>
      <t xml:space="preserve"> No. 230, junio-julio 1990. </t>
    </r>
  </si>
  <si>
    <r>
      <t>Índice de Desarrollo Humano (</t>
    </r>
    <r>
      <rPr>
        <b/>
        <i/>
        <sz val="10"/>
        <rFont val="Times New Roman"/>
        <family val="1"/>
      </rPr>
      <t>IDH</t>
    </r>
    <r>
      <rPr>
        <b/>
        <sz val="10"/>
        <rFont val="Times New Roman"/>
        <family val="1"/>
      </rPr>
      <t>)</t>
    </r>
  </si>
  <si>
    <r>
      <t>Índice de Desarrollo según Género (</t>
    </r>
    <r>
      <rPr>
        <b/>
        <i/>
        <sz val="10"/>
        <rFont val="Times New Roman"/>
        <family val="1"/>
      </rPr>
      <t>IDG</t>
    </r>
    <r>
      <rPr>
        <b/>
        <sz val="10"/>
        <rFont val="Times New Roman"/>
        <family val="1"/>
      </rPr>
      <t>)</t>
    </r>
  </si>
  <si>
    <t>Educación jefe del hogar</t>
  </si>
  <si>
    <r>
      <t xml:space="preserve">Banco Mundial, </t>
    </r>
    <r>
      <rPr>
        <i/>
        <sz val="10"/>
        <rFont val="Times New Roman"/>
        <family val="1"/>
      </rPr>
      <t>Informe sobre el Desarrollo Mundial</t>
    </r>
    <r>
      <rPr>
        <sz val="10"/>
        <rFont val="Times New Roman"/>
        <family val="1"/>
      </rPr>
      <t>. Varios años. Define los indicadores utilizados en las comparaciones internacionales. Para la información estadística y las metodologías más recientes se sugiere consultar:</t>
    </r>
  </si>
  <si>
    <r>
      <t xml:space="preserve">DANE, </t>
    </r>
    <r>
      <rPr>
        <i/>
        <sz val="10"/>
        <rFont val="Times New Roman"/>
        <family val="1"/>
      </rPr>
      <t>Boletín Mensual de Estadística</t>
    </r>
    <r>
      <rPr>
        <sz val="10"/>
        <rFont val="Times New Roman"/>
        <family val="1"/>
      </rPr>
      <t>. Es la fuente regular de información de las estadísticas y estudios del Dane. Los indicadores de Necesidades Básicas Insatisfechas, NBI fueron analizados en los números 411 (junio 1987), 507 (junio 1995) y 520 (julio 1996), y los resultados de la Encuesta de Calidad de Vida de 1993 en el boletín 539 (febrero 1998).</t>
    </r>
  </si>
  <si>
    <r>
      <t>Departamento Nacional de Planeación.</t>
    </r>
    <r>
      <rPr>
        <i/>
        <sz val="10"/>
        <rFont val="Times New Roman"/>
        <family val="1"/>
      </rPr>
      <t xml:space="preserve"> Indicadores de Coyuntura Económica</t>
    </r>
    <r>
      <rPr>
        <sz val="10"/>
        <rFont val="Times New Roman"/>
        <family val="1"/>
      </rPr>
      <t>. Varios números. Publica una serie de coeficiente de Gini trimestral.</t>
    </r>
  </si>
  <si>
    <r>
      <t xml:space="preserve">PNUD, </t>
    </r>
    <r>
      <rPr>
        <i/>
        <sz val="10"/>
        <rFont val="Times New Roman"/>
        <family val="1"/>
      </rPr>
      <t>Informe Anual sobre el Desarrollo Humano</t>
    </r>
    <r>
      <rPr>
        <sz val="10"/>
        <rFont val="Times New Roman"/>
        <family val="1"/>
      </rPr>
      <t xml:space="preserve">. Presenta resultados anuales del Índice de Desarrollo Humano y otros indicadores de calidad de vida. Puede consultarse en </t>
    </r>
  </si>
  <si>
    <r>
      <t xml:space="preserve">Banco Interamericano de Desarrollo, </t>
    </r>
    <r>
      <rPr>
        <i/>
        <sz val="10"/>
        <rFont val="Times New Roman"/>
        <family val="1"/>
      </rPr>
      <t>América Latina Frente a la Desigualdad</t>
    </r>
    <r>
      <rPr>
        <sz val="10"/>
        <rFont val="Times New Roman"/>
        <family val="1"/>
      </rPr>
      <t xml:space="preserve">. Informe de Progreso Económico y Social, 1998-99. Washington, D.C. Un completo análisis sobre la magnitud, las causas y las políticas de distribución del ingreso en América Latina. Puede consultarse en línea: </t>
    </r>
  </si>
  <si>
    <t>http://www.worldbank.org/poverty/mission/up2.htm</t>
  </si>
  <si>
    <r>
      <t xml:space="preserve">Coyuntura Social, </t>
    </r>
    <r>
      <rPr>
        <sz val="10"/>
        <rFont val="Times New Roman"/>
        <family val="1"/>
      </rPr>
      <t>Fedesarrollo, Instituto SER de Investigación. Publicación semestral. Analiza la evolución de los más importantes indicadores sociales en Colombia.</t>
    </r>
  </si>
  <si>
    <r>
      <t xml:space="preserve">DANE, </t>
    </r>
    <r>
      <rPr>
        <i/>
        <sz val="10"/>
        <rFont val="Times New Roman"/>
        <family val="1"/>
      </rPr>
      <t xml:space="preserve">La población en Colombia 1973. XIV Censo nacional de población y III de vivienda </t>
    </r>
    <r>
      <rPr>
        <sz val="10"/>
        <rFont val="Times New Roman"/>
        <family val="1"/>
      </rPr>
      <t xml:space="preserve">(octubre 24 de 973), 1978; y </t>
    </r>
    <r>
      <rPr>
        <i/>
        <sz val="10"/>
        <rFont val="Times New Roman"/>
        <family val="1"/>
      </rPr>
      <t xml:space="preserve">XV Censo nacional de población y IV de vivienda (1985), </t>
    </r>
    <r>
      <rPr>
        <sz val="10"/>
        <rFont val="Times New Roman"/>
        <family val="1"/>
      </rPr>
      <t xml:space="preserve">1986. Contienen la información censal sobre educación y vivienda; </t>
    </r>
  </si>
  <si>
    <r>
      <t xml:space="preserve">Ferranti, D., Perry, G. y Ferreira F. H. G., Walton, M. </t>
    </r>
    <r>
      <rPr>
        <i/>
        <sz val="10"/>
        <rFont val="Times New Roman"/>
        <family val="1"/>
      </rPr>
      <t xml:space="preserve">“Desigualdad en América Latina y el Caribe: ¿Ruptura con la historia?, </t>
    </r>
    <r>
      <rPr>
        <sz val="10"/>
        <rFont val="Times New Roman"/>
        <family val="1"/>
      </rPr>
      <t xml:space="preserve">2003. Estudios del Banco Mundial sobre América Latina. Explora las razones por las cuales la región sufre de desigualdad persistente, identifica sus efectos en el desarrollo y sugiere formas para mejorar la distribución de la riqueza, los ingresos y las oportunidades. Puede consultarse en: </t>
    </r>
  </si>
  <si>
    <r>
      <t xml:space="preserve">Sen, A., </t>
    </r>
    <r>
      <rPr>
        <i/>
        <sz val="10"/>
        <rFont val="Times New Roman"/>
        <family val="1"/>
      </rPr>
      <t xml:space="preserve">Sobre la desigualdad del ingreso, </t>
    </r>
    <r>
      <rPr>
        <sz val="10"/>
        <rFont val="Times New Roman"/>
        <family val="1"/>
      </rPr>
      <t>Ed. Crítica, 1979. Un penetrante estudio de las diferentes medidas teóricas de desigualdad y de sus posibilidades positivas y normativas. En el Capítulo 2 se encuentra una comparación de las diferentes medidas, incluido el índice de Gini, y su interpretación respecto al bienestar. El Capítulo 3 incluye una discusión del cuasiordenamiento provisto por las curvas de Lorenz y su compatibilidad con nociones de igualdad y bienestar.</t>
    </r>
  </si>
  <si>
    <t xml:space="preserve">SISD (Sistema de Indicadores Sociodemográficos para Colombia). Boletín publicado por el Departamento Nacional de Plantación. Los números 16, 24, 28 y 30 discuten conceptos y métodos de medición de la pobreza y desigualdad. El número 31 presenta conceptos de medición en el área de educación. Puede consultarse en: www.dnp.gov.co. </t>
  </si>
  <si>
    <t>Bases Estadísticas:</t>
  </si>
  <si>
    <t>Las siguientes páginas de web contienen bases de datos de desigualdad para países de todas las regiones del mundo:</t>
  </si>
  <si>
    <t>DELTA / Data sources for "Inequality among world citizens: 1820- 1992"</t>
  </si>
  <si>
    <t>http://www.delta.ens.fr/XIX/</t>
  </si>
  <si>
    <t>Deininger and Squire Data Set: Measuring Income Inequality</t>
  </si>
  <si>
    <t>The World Bank / Inequality Around the World</t>
  </si>
  <si>
    <t>http://www.worldbank.org/research/inequality/index.htm</t>
  </si>
  <si>
    <t>Esta dirección del web provee abundantes fuentes de información estadística y metodologías para analizar encuestas de hogares, con especial énfasis en temas de medición de la pobreza:</t>
  </si>
  <si>
    <t>The World Bank / Living Standards Measurement Study</t>
  </si>
  <si>
    <t>La siguiente dirección web proporciona indicadores de educación para 126 países recolectados por Robert J. Barro y Jong-Wha Lee:</t>
  </si>
  <si>
    <r>
      <t xml:space="preserve">DANE. La información estadística regular puede consultarse en línea en </t>
    </r>
    <r>
      <rPr>
        <u val="single"/>
        <sz val="10"/>
        <rFont val="Times New Roman"/>
        <family val="1"/>
      </rPr>
      <t>www.dane.gov.co.</t>
    </r>
  </si>
  <si>
    <t>http://www.worldbank.org/lsms/</t>
  </si>
  <si>
    <t>¿Qué críticas pueden hacerse a este indicador?</t>
  </si>
  <si>
    <t>Índice</t>
  </si>
  <si>
    <t>Ejercicio 3.1</t>
  </si>
  <si>
    <t>Ejercicio 3.2</t>
  </si>
  <si>
    <t>Ejercicio 3.3</t>
  </si>
  <si>
    <t>Ejercicio 3.4</t>
  </si>
  <si>
    <t>Ejercicio 3.5</t>
  </si>
  <si>
    <t>Ejercicio 3.6</t>
  </si>
  <si>
    <t>Ejercicio 3.7</t>
  </si>
  <si>
    <t>Ejercicio 3.8</t>
  </si>
  <si>
    <t>Ejercicio 3.9</t>
  </si>
  <si>
    <t>Ejercicio 3.10</t>
  </si>
  <si>
    <t>Ejercicio 3.11</t>
  </si>
  <si>
    <t>Ejercicio 3.12</t>
  </si>
  <si>
    <t>Ejercicio 3.13</t>
  </si>
  <si>
    <t>Ejercicio 3.14</t>
  </si>
  <si>
    <t xml:space="preserve">Utilizando la respuesta del ejercicio 3.1 obtenga la tasa de retención esperada para secundaria para 1998 a partir de la siguiente información: </t>
  </si>
  <si>
    <t>Grado</t>
  </si>
  <si>
    <t>Tasa de aprobación</t>
  </si>
  <si>
    <t xml:space="preserve">Tasa de deserción </t>
  </si>
  <si>
    <t>(%)</t>
  </si>
  <si>
    <t>Tasa de repitencia</t>
  </si>
  <si>
    <r>
      <t>r</t>
    </r>
    <r>
      <rPr>
        <vertAlign val="subscript"/>
        <sz val="11"/>
        <rFont val="Times New Roman"/>
        <family val="1"/>
      </rPr>
      <t>i</t>
    </r>
    <r>
      <rPr>
        <sz val="11"/>
        <rFont val="Times New Roman"/>
        <family val="1"/>
      </rPr>
      <t xml:space="preserve"> (%)</t>
    </r>
  </si>
  <si>
    <t>Total (%)</t>
  </si>
  <si>
    <t>Sexto</t>
  </si>
  <si>
    <t>Séptimo</t>
  </si>
  <si>
    <t>Octavo</t>
  </si>
  <si>
    <t>Noveno</t>
  </si>
  <si>
    <t>Décimo</t>
  </si>
  <si>
    <t>Undécimo</t>
  </si>
  <si>
    <t xml:space="preserve">Fuente: Boletín SISD 28. Departamento Nacional de Planeación. Las tasas fueron ajustadas proporcionalmente cuando no sumaban 100%. </t>
  </si>
  <si>
    <t>Volver al índice</t>
  </si>
  <si>
    <t>¿Cuál es el porcentaje de individuos que habiendo iniciado la primaria tienen acceso a la educación superior, si se sabe que la tasa de retención primaria es 59.4% y la secundaria 56.3%?</t>
  </si>
  <si>
    <t xml:space="preserve">El índice de calidad física de la vida propuesta por Morris toma la expectativa de vida al año de haber nacido y no la expectativa de vida al nacer como uno de sus componentes.
a) Calcule el ICVF en Colombia bajo el supuesto de que expectativa de vida al nacer es 70.7 años y la tasa de mortalidad infantil es 30 por mil.
b) ¿Qué modificaciones deben hacerse al método de cálculo del ICVF teniendo en cuenta la sugerencia de Morris?
</t>
  </si>
  <si>
    <t>Entre 1995 y 2000, en Colombia la TMI fluctuó  entre 23.5 para el caso de Atlántico y 47.6 para Putumayo y la esperanza de vida entre 65.3 para Arauca y 73.2 para Bolívar. Calcule el ICFV para Bogotá, con TMI de 28.2, esperanza de vida de 71.8 y  97.9% de alfabetismo, tomando como límites máximo y mínimo los observados dentro de Colombia.</t>
  </si>
  <si>
    <t>Calcule el IDH para Colombia para el año 2.001 sabiendo que la esperanza de vida al nacer era 71.8, la tasa de alfabetización de adultos, 91.9, la tasa bruta de matrícula, 71 y el PIB per cápita ajustado por PPA de ese año era de US$7.040</t>
  </si>
  <si>
    <t>3.7*</t>
  </si>
  <si>
    <t xml:space="preserve">A partir de la información del Cuadro 3A.4 del apéndice estadístico de este capítulo calcule el coeficiente Gini para la distribución del ingreso en Colombia en 1994-95. Compare su resultado con el que se presenta en el Cuadro 3A.3. </t>
  </si>
  <si>
    <t>Suponga ahora que el ingreso de todos los individuos aumenta en un valor constante X. Demuestre que esto reduce el valor del coeficiente Gini.</t>
  </si>
  <si>
    <t>3.10</t>
  </si>
  <si>
    <t xml:space="preserve">Calcule el índice de concentración total de Theil a partir de los siguientes datos: </t>
  </si>
  <si>
    <t>Individuo</t>
  </si>
  <si>
    <t>No.</t>
  </si>
  <si>
    <t>Sexo</t>
  </si>
  <si>
    <t>Educación</t>
  </si>
  <si>
    <t>Ingreso</t>
  </si>
  <si>
    <t>M</t>
  </si>
  <si>
    <t>F</t>
  </si>
  <si>
    <t>Primaria</t>
  </si>
  <si>
    <t>Secundaria</t>
  </si>
  <si>
    <t xml:space="preserve">Calcule ahora la descomposición del índice anterior agrupando a la población por nivel educativo. ¿Qué importancia relativa tienen los diferenciales educativos en el grado de concentración del ingreso? </t>
  </si>
  <si>
    <t>Repita el ejercicio anterior clasificando ahora la población por sexos. Compare sus resultados con los del ejercicio anterior</t>
  </si>
  <si>
    <t xml:space="preserve">A partir de la fórmula deducida en el ejercicio anterior y de la información que se da a continuación, calcule el coeficiente de Theil para los ingresos de los hogares en 23 ciudades de Colombia en 1994-95. </t>
  </si>
  <si>
    <t>Ciudad</t>
  </si>
  <si>
    <t>Bogotá</t>
  </si>
  <si>
    <t>Pereira</t>
  </si>
  <si>
    <t>Armenia</t>
  </si>
  <si>
    <t>Florencia</t>
  </si>
  <si>
    <t>Ibagué</t>
  </si>
  <si>
    <t>Popayán</t>
  </si>
  <si>
    <t>Quibdo</t>
  </si>
  <si>
    <t>Riohacha</t>
  </si>
  <si>
    <t>Santa Marta</t>
  </si>
  <si>
    <t>Sincelejo</t>
  </si>
  <si>
    <t>Tunja</t>
  </si>
  <si>
    <t>INDICADORES DE NIVEL DE VIDA, DESIGUALDAD Y POBREZA</t>
  </si>
  <si>
    <t>Ejercicios</t>
  </si>
  <si>
    <t>Preguntas</t>
  </si>
  <si>
    <t>Tasas de mortalidad (por mil)</t>
  </si>
  <si>
    <r>
      <t>Habitantes por médico</t>
    </r>
    <r>
      <rPr>
        <b/>
        <vertAlign val="superscript"/>
        <sz val="10"/>
        <rFont val="Times New Roman"/>
        <family val="1"/>
      </rPr>
      <t>3</t>
    </r>
  </si>
  <si>
    <r>
      <t>Camas hospitalarias por 1.000 habitantes</t>
    </r>
    <r>
      <rPr>
        <b/>
        <vertAlign val="superscript"/>
        <sz val="10"/>
        <rFont val="Times New Roman"/>
        <family val="1"/>
      </rPr>
      <t>4</t>
    </r>
  </si>
  <si>
    <r>
      <t xml:space="preserve">Bruta </t>
    </r>
    <r>
      <rPr>
        <b/>
        <vertAlign val="superscript"/>
        <sz val="10"/>
        <rFont val="Times New Roman"/>
        <family val="1"/>
      </rPr>
      <t>1</t>
    </r>
  </si>
  <si>
    <r>
      <t xml:space="preserve">Infantil </t>
    </r>
    <r>
      <rPr>
        <b/>
        <vertAlign val="superscript"/>
        <sz val="10"/>
        <rFont val="Times New Roman"/>
        <family val="1"/>
      </rPr>
      <t>1</t>
    </r>
  </si>
  <si>
    <r>
      <t>1 a 4 años</t>
    </r>
    <r>
      <rPr>
        <b/>
        <vertAlign val="superscript"/>
        <sz val="10"/>
        <rFont val="Times New Roman"/>
        <family val="1"/>
      </rPr>
      <t>3</t>
    </r>
  </si>
  <si>
    <t xml:space="preserve">Fuentes: </t>
  </si>
  <si>
    <t xml:space="preserve">R e l a c i ó n  </t>
  </si>
  <si>
    <t>a l u m n o s   /   p r o f e s o r</t>
  </si>
  <si>
    <t>P r i m a r i a</t>
  </si>
  <si>
    <t>M  e  d  i  a</t>
  </si>
  <si>
    <t>S  u  p  e  r  i  o  r</t>
  </si>
  <si>
    <t>7-14 años</t>
  </si>
  <si>
    <t>12-17 años</t>
  </si>
  <si>
    <t>12-18 años</t>
  </si>
  <si>
    <t>18-24 años</t>
  </si>
  <si>
    <t>19-24 años</t>
  </si>
  <si>
    <t>Preescolar</t>
  </si>
  <si>
    <t>Autor</t>
  </si>
  <si>
    <t>Año</t>
  </si>
  <si>
    <t>Urbana</t>
  </si>
  <si>
    <t>Rural</t>
  </si>
  <si>
    <t>Total</t>
  </si>
  <si>
    <t>1934-36</t>
  </si>
  <si>
    <t>0.60-0.63</t>
  </si>
  <si>
    <t>Reyes</t>
  </si>
  <si>
    <t>Moreno</t>
  </si>
  <si>
    <t>Londoño b/</t>
  </si>
  <si>
    <t>1967-68</t>
  </si>
  <si>
    <t>Ocampo a/</t>
  </si>
  <si>
    <t>Sarmiento a/</t>
  </si>
  <si>
    <t>DNP b/</t>
  </si>
  <si>
    <t>Población Acumulada</t>
  </si>
  <si>
    <t>Ingreso Acumulado</t>
  </si>
  <si>
    <t>Decil</t>
  </si>
  <si>
    <t>H  o  g  a  r  e  s</t>
  </si>
  <si>
    <t>P e r   c á p i t a</t>
  </si>
  <si>
    <t>P e r c e p t o r e s</t>
  </si>
  <si>
    <t>L  a b o r a l e  s</t>
  </si>
  <si>
    <t>I</t>
  </si>
  <si>
    <t>II</t>
  </si>
  <si>
    <t>III</t>
  </si>
  <si>
    <t>IV</t>
  </si>
  <si>
    <t>V</t>
  </si>
  <si>
    <t>VI</t>
  </si>
  <si>
    <t>VII</t>
  </si>
  <si>
    <t>VIII</t>
  </si>
  <si>
    <t>IX</t>
  </si>
  <si>
    <t>X</t>
  </si>
  <si>
    <t>Coeficiente Gini</t>
  </si>
  <si>
    <t>Coeficiente Theil</t>
  </si>
  <si>
    <t>Nota: Cálculos del autor.</t>
  </si>
  <si>
    <t>Urbano</t>
  </si>
  <si>
    <t>INDICADORES DE NBI</t>
  </si>
  <si>
    <t>(Porcentaje de Población)</t>
  </si>
  <si>
    <t>% en pobreza (Una NBI)</t>
  </si>
  <si>
    <t>Vivienda materiales inadecuados</t>
  </si>
  <si>
    <t>Servicios inadecuados</t>
  </si>
  <si>
    <t>Hacinamiento crítico</t>
  </si>
  <si>
    <t>Inasistencia escolar</t>
  </si>
  <si>
    <t>Dependencia económica alta</t>
  </si>
  <si>
    <t>Componente</t>
  </si>
  <si>
    <t>60.17*</t>
  </si>
  <si>
    <t>Educación personas 12 y más años</t>
  </si>
  <si>
    <t>Asistencia 12-18 años a secundaria y universitaria</t>
  </si>
  <si>
    <t>Asistencia 5-11 años a primaria</t>
  </si>
  <si>
    <t>Material de las paredes</t>
  </si>
  <si>
    <t>Material de  los pisos</t>
  </si>
  <si>
    <t>Servicio sanitario</t>
  </si>
  <si>
    <t>Abastecimiento de agua</t>
  </si>
  <si>
    <t>Con qué cocinan</t>
  </si>
  <si>
    <t>Recolección de basuras</t>
  </si>
  <si>
    <t>Niños de 6 o menos años en el hogar</t>
  </si>
  <si>
    <t>Personas por cuarto</t>
  </si>
  <si>
    <t>Cabecera</t>
  </si>
  <si>
    <t>Resto</t>
  </si>
  <si>
    <t>(porcentajes)</t>
  </si>
  <si>
    <t>Bajo la línea de pobreza</t>
  </si>
  <si>
    <t>Bajo la línea de indigencia</t>
  </si>
  <si>
    <t>Índice de la  brecha de pobreza</t>
  </si>
  <si>
    <t>Número de  personas pobres (miles)</t>
  </si>
  <si>
    <t>TOTAL NACIONAL</t>
  </si>
  <si>
    <t>Cabeceras de los municipios</t>
  </si>
  <si>
    <t>REGIONES DE MAYOR POBREZA</t>
  </si>
  <si>
    <t>(Chocó, Córdoba, Sucre y Orinoquia)</t>
  </si>
  <si>
    <t>REGIONES DE POBREZA PROMEDIA</t>
  </si>
  <si>
    <t>(Antioquia, Bolívar, Amazonia, Boyacá, Magdalena, Nariño, Cauca, Caquetá, Cesar, La Guajira, N. De Santander, Cundinamarca, Huila, Meta, Santander, Atlántico, San Andrés)</t>
  </si>
  <si>
    <t>REGIONES DE MENOR POBREZA</t>
  </si>
  <si>
    <t>(Valle, Caldas, Risaralda, Quindío y Bogotá)</t>
  </si>
  <si>
    <t xml:space="preserve">Nota: Se utiliza el indicador de necesidades básicas insatisfechas como medida de pobreza. </t>
  </si>
  <si>
    <t>Hombres</t>
  </si>
  <si>
    <t>Mujeres</t>
  </si>
  <si>
    <t>2.</t>
  </si>
  <si>
    <t>3.</t>
  </si>
  <si>
    <t>4.</t>
  </si>
  <si>
    <t>5.</t>
  </si>
  <si>
    <t>6.</t>
  </si>
  <si>
    <t>.</t>
  </si>
  <si>
    <t>7.</t>
  </si>
  <si>
    <t>8.</t>
  </si>
  <si>
    <t>9.</t>
  </si>
  <si>
    <t>Primaria1</t>
  </si>
  <si>
    <t>Secundaria2</t>
  </si>
  <si>
    <t>T a s a s  d e   r e t e n c i ó n</t>
  </si>
  <si>
    <t>1 Porcentaje de los que iniciaron primaria cinco años antes.</t>
  </si>
  <si>
    <t>De 1980 en adelante son tasas de permanencia en el sistema educativo de un año a otro.</t>
  </si>
  <si>
    <t xml:space="preserve">Fuentes: DANE, 50 años de estadísticas educativas, 1985; Estadísticas de la  Educación, 1982-198ó, Ministerio de Educación Nacional. División de Estadísticas y Sistemas, e información DIES/DANE no publicada. </t>
  </si>
  <si>
    <t>(*) Tasa en la población de mas de 15 años, basada en censos y desde 1996 en las Encuestas de Hogares a septiembre.</t>
  </si>
  <si>
    <t xml:space="preserve">Infantil </t>
  </si>
  <si>
    <t xml:space="preserve">Índice de Analfabetismo </t>
  </si>
  <si>
    <t>(15 años y más) (*)</t>
  </si>
  <si>
    <t>b</t>
  </si>
  <si>
    <t>c</t>
  </si>
  <si>
    <t>a</t>
  </si>
  <si>
    <t>2 Porcentaje de los que iniciaron secundaria seis años antes para 1975 y 1977.</t>
  </si>
  <si>
    <t>Indicadores de Salud</t>
  </si>
  <si>
    <t>Respuesta 3.1</t>
  </si>
  <si>
    <t>Respuesta 3.3</t>
  </si>
  <si>
    <t>Respuesta 3.6</t>
  </si>
  <si>
    <t>Respuesta 3.7</t>
  </si>
  <si>
    <t>Respuesta 3.8</t>
  </si>
  <si>
    <t>Respuesta 3.11</t>
  </si>
  <si>
    <t>Respuesta 3.14</t>
  </si>
  <si>
    <t>*</t>
  </si>
  <si>
    <t>3.11</t>
  </si>
  <si>
    <t>Ir a respuesta 3.1</t>
  </si>
  <si>
    <t>Ir a respuesta 3.3</t>
  </si>
  <si>
    <t>Ir a respuesta 3.6</t>
  </si>
  <si>
    <t>Ir a respuesta 3.7</t>
  </si>
  <si>
    <t>Ir a respuesta 3.8</t>
  </si>
  <si>
    <t>Ir a respuesta 3.11</t>
  </si>
  <si>
    <t>Ir a respuesta 3.14</t>
  </si>
  <si>
    <t>Ir a respuesta 3.15</t>
  </si>
  <si>
    <t>Ir a Respuesta 3.12</t>
  </si>
  <si>
    <t>Respuesta 3.12</t>
  </si>
  <si>
    <t>Técnicas de Medición Económica</t>
  </si>
  <si>
    <t>Cuadro 3.A.1:</t>
  </si>
  <si>
    <t xml:space="preserve">Capítulo 3 </t>
  </si>
  <si>
    <t xml:space="preserve">y restando de la ecuación inicial </t>
  </si>
  <si>
    <t xml:space="preserve">de donde </t>
  </si>
  <si>
    <r>
      <t>y así sucesivamente hasta llegar a R</t>
    </r>
    <r>
      <rPr>
        <b/>
        <vertAlign val="subscript"/>
        <sz val="10"/>
        <rFont val="Times New Roman"/>
        <family val="1"/>
      </rPr>
      <t>6</t>
    </r>
    <r>
      <rPr>
        <b/>
        <sz val="10"/>
        <rFont val="Times New Roman"/>
        <family val="1"/>
      </rPr>
      <t xml:space="preserve">, que es el número de quienes concluyen todo el ciclo, o sea, la tasa de retención esperada expresada en términos porcentuales (puesto que 100 fue la cohorte inicial). </t>
    </r>
  </si>
  <si>
    <t>del renglón anterior</t>
  </si>
  <si>
    <t>Grado que se inicia</t>
  </si>
  <si>
    <t>(3)</t>
  </si>
  <si>
    <t>(2)</t>
  </si>
  <si>
    <r>
      <t>p</t>
    </r>
    <r>
      <rPr>
        <vertAlign val="subscript"/>
        <sz val="11"/>
        <rFont val="Times New Roman"/>
        <family val="1"/>
      </rPr>
      <t>i</t>
    </r>
    <r>
      <rPr>
        <sz val="11"/>
        <rFont val="Times New Roman"/>
        <family val="1"/>
      </rPr>
      <t xml:space="preserve"> (%)</t>
    </r>
  </si>
  <si>
    <t>El índice para la expectativa de vida,</t>
  </si>
  <si>
    <t xml:space="preserve">                                 </t>
  </si>
  <si>
    <t>En consecuencia,</t>
  </si>
  <si>
    <t xml:space="preserve">De acuerdo con la metodología y los valores de referencia consignados en el texto, </t>
  </si>
  <si>
    <t xml:space="preserve">el índice de la esperanza de vida sería  </t>
  </si>
  <si>
    <t xml:space="preserve">el índice de educación sería </t>
  </si>
  <si>
    <t>-</t>
  </si>
  <si>
    <t>(1)</t>
  </si>
  <si>
    <t>(1)+(1) del renglón anterior=(3)</t>
  </si>
  <si>
    <t>(2)-(2) del renglón anterior=(4)</t>
  </si>
  <si>
    <t>(3)*(4)=(5)</t>
  </si>
  <si>
    <t xml:space="preserve">Puesto que, </t>
  </si>
  <si>
    <t>Entonces,</t>
  </si>
  <si>
    <t>Totales</t>
  </si>
  <si>
    <t xml:space="preserve">Recuerde que la descomposición se expresa como </t>
  </si>
  <si>
    <t xml:space="preserve">donde, </t>
  </si>
  <si>
    <t xml:space="preserve">                                                                       </t>
  </si>
  <si>
    <t xml:space="preserve">y donde, </t>
  </si>
  <si>
    <t>Subtotal</t>
  </si>
  <si>
    <t>Ejercicio 3.15</t>
  </si>
  <si>
    <t>Respuesta 3.15</t>
  </si>
  <si>
    <t>Recuerde nuevamente que nuestra definición original del coeficiente de Theil es</t>
  </si>
  <si>
    <t>Recuerde ahora que</t>
  </si>
  <si>
    <r>
      <t>donde n es el número de individuos receptores de ingreso y x</t>
    </r>
    <r>
      <rPr>
        <b/>
        <vertAlign val="subscript"/>
        <sz val="10"/>
        <rFont val="Times New Roman"/>
        <family val="1"/>
      </rPr>
      <t>i</t>
    </r>
    <r>
      <rPr>
        <b/>
        <sz val="10"/>
        <rFont val="Times New Roman"/>
        <family val="1"/>
      </rPr>
      <t xml:space="preserve"> son sus participaciones en el ingreso total. </t>
    </r>
  </si>
  <si>
    <r>
      <t xml:space="preserve">a/ Ministerio de Educación Nacional, </t>
    </r>
    <r>
      <rPr>
        <i/>
        <sz val="10"/>
        <rFont val="Times New Roman"/>
        <family val="1"/>
      </rPr>
      <t>Estadística e indicadores básicos del sector educativo en Colombia, 1973-1977</t>
    </r>
    <r>
      <rPr>
        <sz val="10"/>
        <rFont val="Times New Roman"/>
        <family val="1"/>
      </rPr>
      <t xml:space="preserve">,  Bogotá. A partir de 1978. DANE, </t>
    </r>
    <r>
      <rPr>
        <i/>
        <sz val="10"/>
        <rFont val="Times New Roman"/>
        <family val="1"/>
      </rPr>
      <t xml:space="preserve">Boletines de Estadística, </t>
    </r>
    <r>
      <rPr>
        <sz val="10"/>
        <rFont val="Times New Roman"/>
        <family val="1"/>
      </rPr>
      <t>Bogotá</t>
    </r>
  </si>
  <si>
    <t>b/ Fedesarrollo, Coyuntura Social, No.1, Bogotá, diciembre 1989.</t>
  </si>
  <si>
    <r>
      <t xml:space="preserve">c/ Las cifras a partir de 1991 se extrajeron de: Departamento Nacional de Planeación, </t>
    </r>
    <r>
      <rPr>
        <i/>
        <sz val="10"/>
        <rFont val="Times New Roman"/>
        <family val="1"/>
      </rPr>
      <t>Perfiles departamentales 1995-1999, Boletín No. 28 y 31</t>
    </r>
    <r>
      <rPr>
        <sz val="10"/>
        <rFont val="Times New Roman"/>
        <family val="1"/>
      </rPr>
      <t xml:space="preserve">. Las cifras para primaria: Departamento Nacional de Planeación, </t>
    </r>
    <r>
      <rPr>
        <i/>
        <sz val="10"/>
        <rFont val="Times New Roman"/>
        <family val="1"/>
      </rPr>
      <t>Impacto social de las crisis, diferenciales urbano-rural. SISD</t>
    </r>
    <r>
      <rPr>
        <sz val="10"/>
        <rFont val="Times New Roman"/>
        <family val="1"/>
      </rPr>
      <t>, Bogotá. Para primaria se toma el rango de 7 a 11 años,  para secundaria  de 12 a 17 años y para superior de 18 a 25 años.</t>
    </r>
  </si>
  <si>
    <t>Evolución de algunos indicadores de educación 1950-2000</t>
  </si>
  <si>
    <t>a/</t>
  </si>
  <si>
    <t>Fuentes:</t>
  </si>
  <si>
    <t>1. Urrutia/Berry</t>
  </si>
  <si>
    <t>2. Reyes</t>
  </si>
  <si>
    <t>3. Moreno</t>
  </si>
  <si>
    <t>4. Londoño b/</t>
  </si>
  <si>
    <t>5. Ocampo a/</t>
  </si>
  <si>
    <t>6. Sarmiento a/</t>
  </si>
  <si>
    <t>7. DNP b/</t>
  </si>
  <si>
    <t>Distribución de ingresos de los hogares, per cápita, de los perceptores y laborales (13 ciudades 1984)</t>
  </si>
  <si>
    <t>ingreso en la PEA en Colombia 1934-2002</t>
  </si>
  <si>
    <t xml:space="preserve">Evolución del coeficiente de Gini de la distribución del </t>
  </si>
  <si>
    <t xml:space="preserve">Distribución del ingreso en Colombia por trabajador </t>
  </si>
  <si>
    <t>o por familia en 1964, 1974, 1984 y 1994-1995</t>
  </si>
  <si>
    <t xml:space="preserve">Distribución de ingresos de los hogares, per cápita, </t>
  </si>
  <si>
    <t>de los perceptores y laborales (13 ciudades 1984)</t>
  </si>
  <si>
    <t>de los perceptores y laborales (23 ciudades 1994-1995)</t>
  </si>
  <si>
    <t>Distribución de ingresos de los hogares, per cápita, de los percptores y laborales (23 ciudades 1994-1995)</t>
  </si>
  <si>
    <t xml:space="preserve"> Fuentes:</t>
  </si>
  <si>
    <t xml:space="preserve">Fuente: DANE, Encuesta de Ingresos y Gastos 1994-1995 </t>
  </si>
  <si>
    <r>
      <t>1964</t>
    </r>
    <r>
      <rPr>
        <b/>
        <vertAlign val="subscript"/>
        <sz val="10"/>
        <rFont val="Times New Roman"/>
        <family val="1"/>
      </rPr>
      <t>/1</t>
    </r>
  </si>
  <si>
    <r>
      <t>1974</t>
    </r>
    <r>
      <rPr>
        <b/>
        <vertAlign val="subscript"/>
        <sz val="10"/>
        <rFont val="Times New Roman"/>
        <family val="1"/>
      </rPr>
      <t>/2</t>
    </r>
  </si>
  <si>
    <r>
      <t>1984</t>
    </r>
    <r>
      <rPr>
        <b/>
        <vertAlign val="subscript"/>
        <sz val="10"/>
        <rFont val="Times New Roman"/>
        <family val="1"/>
      </rPr>
      <t>/3</t>
    </r>
  </si>
  <si>
    <r>
      <t>1994-1995</t>
    </r>
    <r>
      <rPr>
        <b/>
        <vertAlign val="subscript"/>
        <sz val="10"/>
        <rFont val="Times New Roman"/>
        <family val="1"/>
      </rPr>
      <t>/4</t>
    </r>
  </si>
  <si>
    <r>
      <t xml:space="preserve">1/ M. Urrutia y A. Berry, </t>
    </r>
    <r>
      <rPr>
        <i/>
        <sz val="8"/>
        <rFont val="Times New Roman"/>
        <family val="1"/>
      </rPr>
      <t xml:space="preserve">La distribución del </t>
    </r>
    <r>
      <rPr>
        <sz val="8"/>
        <rFont val="Times New Roman"/>
        <family val="1"/>
      </rPr>
      <t xml:space="preserve">ingreso </t>
    </r>
    <r>
      <rPr>
        <i/>
        <sz val="8"/>
        <rFont val="Times New Roman"/>
        <family val="1"/>
      </rPr>
      <t xml:space="preserve">en Colombia, </t>
    </r>
    <r>
      <rPr>
        <sz val="8"/>
        <rFont val="Times New Roman"/>
        <family val="1"/>
      </rPr>
      <t xml:space="preserve">La Carreta,1975. </t>
    </r>
  </si>
  <si>
    <r>
      <t xml:space="preserve">2/ M. Selowsky, The </t>
    </r>
    <r>
      <rPr>
        <i/>
        <sz val="8"/>
        <rFont val="Times New Roman"/>
        <family val="1"/>
      </rPr>
      <t>Distribution of Public Services across income Groups. A</t>
    </r>
    <r>
      <rPr>
        <sz val="8"/>
        <rFont val="Times New Roman"/>
        <family val="1"/>
      </rPr>
      <t xml:space="preserve"> </t>
    </r>
    <r>
      <rPr>
        <i/>
        <sz val="8"/>
        <rFont val="Times New Roman"/>
        <family val="1"/>
      </rPr>
      <t xml:space="preserve">case study of Colombia, </t>
    </r>
    <r>
      <rPr>
        <sz val="8"/>
        <rFont val="Times New Roman"/>
        <family val="1"/>
      </rPr>
      <t xml:space="preserve">Banco Mundial (mimeógrafo), 1977. </t>
    </r>
  </si>
  <si>
    <r>
      <t xml:space="preserve">3/  DANE, 'Distribución del ingreso de los hogares en trece ciudades colombianas", en </t>
    </r>
    <r>
      <rPr>
        <i/>
        <sz val="8"/>
        <rFont val="Times New Roman"/>
        <family val="1"/>
      </rPr>
      <t xml:space="preserve">Boletín Mensual de Estadística, </t>
    </r>
    <r>
      <rPr>
        <sz val="8"/>
        <rFont val="Times New Roman"/>
        <family val="1"/>
      </rPr>
      <t>No. 443, febrero 190.</t>
    </r>
  </si>
  <si>
    <t>4/ DANE. Encuesta de Ingresos y Gastos 1994-1995, ingreso por hogar.</t>
  </si>
  <si>
    <t>Ingresos (%)</t>
  </si>
  <si>
    <t>Acumulado (%)</t>
  </si>
  <si>
    <t xml:space="preserve">Fuente: DANE, Boletín de Estadística, Nos. 443 a 446, Bogotá, febrero a mayo 1990. </t>
  </si>
  <si>
    <t>Indicadores de desarrollo humano</t>
  </si>
  <si>
    <t>% en miseria          ( &gt;1 NBI)</t>
  </si>
  <si>
    <t>Indicadores de NBI</t>
  </si>
  <si>
    <t>Índice de calidad de vida - ICV - por componentes y zona</t>
  </si>
  <si>
    <t xml:space="preserve">Evolución de la pobreza, población bajo línea de pobreza </t>
  </si>
  <si>
    <t>y de indigencia</t>
  </si>
  <si>
    <t>Región</t>
  </si>
  <si>
    <t>Pobres  en la población  de la región (%)</t>
  </si>
  <si>
    <t>Incidencia de la pobreza por regiones</t>
  </si>
  <si>
    <t>Cuadro 3.A.2:</t>
  </si>
  <si>
    <t>Cuadro 3.A.3:</t>
  </si>
  <si>
    <t>Cuadro 3.A.4:</t>
  </si>
  <si>
    <t>Cuadro 3.A.5:</t>
  </si>
  <si>
    <t>Cuadro 3.A.6:</t>
  </si>
  <si>
    <t>Cuadro 3.A.7:</t>
  </si>
  <si>
    <t>Cuadro 3.A.8:</t>
  </si>
  <si>
    <t>Cuadro 3.A.9:</t>
  </si>
  <si>
    <t>Capítulo 3</t>
  </si>
  <si>
    <t>T2</t>
  </si>
  <si>
    <r>
      <t>Puede comprobarse, finalmente, que la suma de T</t>
    </r>
    <r>
      <rPr>
        <b/>
        <vertAlign val="subscript"/>
        <sz val="10"/>
        <rFont val="Times New Roman"/>
        <family val="1"/>
      </rPr>
      <t>l</t>
    </r>
    <r>
      <rPr>
        <b/>
        <sz val="10"/>
        <rFont val="Times New Roman"/>
        <family val="1"/>
      </rPr>
      <t xml:space="preserve"> y T</t>
    </r>
    <r>
      <rPr>
        <b/>
        <vertAlign val="subscript"/>
        <sz val="10"/>
        <rFont val="Times New Roman"/>
        <family val="1"/>
      </rPr>
      <t>2</t>
    </r>
    <r>
      <rPr>
        <b/>
        <sz val="10"/>
        <rFont val="Times New Roman"/>
        <family val="1"/>
      </rPr>
      <t xml:space="preserve"> corresponde al valor del coeficiente total de desigualdad calculado en el punto anterior (0.237). Según los resultados de este ejercicio, la desigualdad entre los dos grupos educativos de la población tiene más importancia en la desigualdad total que la desigualdad interna de los grupos.</t>
    </r>
  </si>
  <si>
    <t xml:space="preserve">Deduzca una ecuación para calcular el coeficiente de concentración total de Theil a partir de los coeficientes de Theil calculados por grupos y las participaciones de cada grupo en la población y en los ingresos totales. </t>
  </si>
  <si>
    <t>Partiendo de la primera la expresión presentada en el texto</t>
  </si>
  <si>
    <t>Promedio</t>
  </si>
  <si>
    <t>yi/ym</t>
  </si>
  <si>
    <t>Puede ahora repetirse el procecimiento anterior para los individuos agrupados por sexos:</t>
  </si>
  <si>
    <t>Como se observa, la desigualdad entre sexos contribuye muy poco a la desigualdad total.</t>
  </si>
  <si>
    <t>Anexo - Cuadro 3.A.1</t>
  </si>
  <si>
    <t>Anexo - Cuadro 3.A.2</t>
  </si>
  <si>
    <t>Anexo - Cuadro 3.A.3</t>
  </si>
  <si>
    <t>Anexo - Cuadro 3.A.4</t>
  </si>
  <si>
    <t>Anexo - Cuadro 3.A.5</t>
  </si>
  <si>
    <t>Anexo - Cuadro 3.A.6</t>
  </si>
  <si>
    <t>Anexo - Cuadro 3.A.7</t>
  </si>
  <si>
    <t>Anexo - Cuadro 3.A.8</t>
  </si>
  <si>
    <t>Anexo - Cuadro 3.A.9</t>
  </si>
  <si>
    <t>3.1*</t>
  </si>
  <si>
    <t>Indicadores de salud</t>
  </si>
  <si>
    <t>Evolución de la pobreza</t>
  </si>
  <si>
    <t>Población bajo línea de pobreza y de indigencia</t>
  </si>
  <si>
    <t>Incidencia de la pobreza por regiones en 1985</t>
  </si>
  <si>
    <t>Respuestas</t>
  </si>
  <si>
    <t>Una tasa de retención escolar esperada podría obtenerse aplicando las tasas observadas de promoción y repitencia por grados a una cohorte de estudiantes que iniciara hoy un ciclo educativo, habiendo o no repetido uno o más grados, de mantenerse las tasas observadas. Deduzca una fórmula para calcular tal tasa esperada de retención para un ciclo de seis grados en el cual se enfrentan los riesgos pl a p6 de ser promovido y r1 a r6 de repetir cada grado.</t>
  </si>
  <si>
    <t>Esta progresión se resuelve multiplicando ambos lados de la ecuación por r1,</t>
  </si>
  <si>
    <t xml:space="preserve">es el número de individuos que iniciarán el segundo grado. Utilizando el mismo procedimiento se deduce que </t>
  </si>
  <si>
    <r>
      <t xml:space="preserve">Del primero a1 segundo grado pasarían no sólo los promovidos el primer año, 100p1, donde 100 es el tamaño de la cohorte, sino los promovidos después de repetir una vez, l00p1 </t>
    </r>
    <r>
      <rPr>
        <sz val="10"/>
        <rFont val="Times New Roman"/>
        <family val="1"/>
      </rPr>
      <t>x</t>
    </r>
    <r>
      <rPr>
        <b/>
        <sz val="10"/>
        <rFont val="Times New Roman"/>
        <family val="1"/>
      </rPr>
      <t xml:space="preserve"> r, dos veces, 100 p1</t>
    </r>
    <r>
      <rPr>
        <sz val="10"/>
        <rFont val="Times New Roman"/>
        <family val="1"/>
      </rPr>
      <t>x</t>
    </r>
    <r>
      <rPr>
        <b/>
        <sz val="10"/>
        <rFont val="Times New Roman"/>
        <family val="1"/>
      </rPr>
      <t xml:space="preserve"> r </t>
    </r>
    <r>
      <rPr>
        <sz val="10"/>
        <rFont val="Times New Roman"/>
        <family val="1"/>
      </rPr>
      <t>x</t>
    </r>
    <r>
      <rPr>
        <b/>
        <sz val="10"/>
        <rFont val="Times New Roman"/>
        <family val="1"/>
      </rPr>
      <t xml:space="preserve"> r  y así sucesivamente; de forma que la retención hasta pasar al segundo grado es </t>
    </r>
  </si>
  <si>
    <t>(1) = (6)</t>
  </si>
  <si>
    <t>(5) = (2)/(4)</t>
  </si>
  <si>
    <t>(6) = (1) * (5)</t>
  </si>
  <si>
    <t>(4)= 1 - (3)</t>
  </si>
  <si>
    <t xml:space="preserve">Por lo tanto, la tasa esperada de retención secundaria es de 53.4%. De 100 niños que inician secundaria 57 terminarían el ciclo, en caso de prevalecer las tasas observadas de repitencia y de promoción en 1998. </t>
  </si>
  <si>
    <r>
      <t>Suponga que el ingreso de todos los individuos aumenta en igual proporción. Partiendo de que Yi = y</t>
    </r>
    <r>
      <rPr>
        <b/>
        <vertAlign val="subscript"/>
        <sz val="10"/>
        <rFont val="Times New Roman"/>
        <family val="1"/>
      </rPr>
      <t>i</t>
    </r>
    <r>
      <rPr>
        <b/>
        <sz val="10"/>
        <rFont val="Times New Roman"/>
        <family val="1"/>
      </rPr>
      <t xml:space="preserve">/y , donde Yi es la participación acumulada del sector i mas pobre en el total de ingreso y, demuestre que el coeficiente Gini no se altera. 
</t>
    </r>
  </si>
  <si>
    <r>
      <t>donde n toma el valor 8 y x</t>
    </r>
    <r>
      <rPr>
        <b/>
        <vertAlign val="subscript"/>
        <sz val="10"/>
        <rFont val="Times New Roman"/>
        <family val="1"/>
      </rPr>
      <t xml:space="preserve">i </t>
    </r>
    <r>
      <rPr>
        <b/>
        <sz val="10"/>
        <rFont val="Times New Roman"/>
        <family val="1"/>
      </rPr>
      <t>son las participaciones de cada individuo en el ingreso total. Los cálculos proceden como lo muestra la siguiente tabla:</t>
    </r>
  </si>
  <si>
    <t xml:space="preserve">El resultado anterior puede comprobarse utilizando ahora la segunda expresión: </t>
  </si>
  <si>
    <t>Los cá1culos pueden hacerse como sigue:</t>
  </si>
  <si>
    <t>Theil total</t>
  </si>
  <si>
    <t>El primero de los dos sumandos de la penúltima columna representa la contribución de la desigualdad entre los individuos de educación primaria al índice total de Theil. El segundo es la desigualdad debida a la distribución entre los individuos de secundaria. Por su parte, la última calcula la contribución a la desigualdad total de la desigualdad entre los dos grupos. El Theil total es la suma de los componentes anteriores.</t>
  </si>
  <si>
    <t>Distribución del ingreso en Colombia por trabajador o familia en 1964, 1974, 1984 y 1994-95</t>
  </si>
  <si>
    <r>
      <t>Fuente: Cálculos DNP-DDS-Misión Social con base en las Encuestas de Hogares del DANE.  Publicado en el Boletín</t>
    </r>
    <r>
      <rPr>
        <i/>
        <sz val="8"/>
        <rFont val="Times New Roman"/>
        <family val="1"/>
      </rPr>
      <t xml:space="preserve"> SISD</t>
    </r>
    <r>
      <rPr>
        <sz val="8"/>
        <rFont val="Times New Roman"/>
        <family val="1"/>
      </rPr>
      <t xml:space="preserve"> No. 30. Coyuntura económica e indicadores sociales, Departamento Nacional de Planeación. Estadística extraída del Boletín 24 de la misma serie y Sistema de Indicadores Sociodemográficos, </t>
    </r>
    <r>
      <rPr>
        <u val="single"/>
        <sz val="8"/>
        <rFont val="Times New Roman"/>
        <family val="1"/>
      </rPr>
      <t>www.dnp.gov.co</t>
    </r>
  </si>
  <si>
    <t>Población total (miles)</t>
  </si>
  <si>
    <r>
      <t xml:space="preserve">Fuente: DANE, </t>
    </r>
    <r>
      <rPr>
        <i/>
        <sz val="8"/>
        <rFont val="Times New Roman"/>
        <family val="1"/>
      </rPr>
      <t>Boletín de Estadística</t>
    </r>
    <r>
      <rPr>
        <sz val="8"/>
        <rFont val="Times New Roman"/>
        <family val="1"/>
      </rPr>
      <t xml:space="preserve">, No. 411, junio de 1987. </t>
    </r>
  </si>
  <si>
    <t>Número de hogares total (miles) (nj)</t>
  </si>
  <si>
    <t>Medellín</t>
  </si>
  <si>
    <t>Cali</t>
  </si>
  <si>
    <t>Barranquilla</t>
  </si>
  <si>
    <t>Bucaramanga</t>
  </si>
  <si>
    <t>Manizales</t>
  </si>
  <si>
    <t>Pasto</t>
  </si>
  <si>
    <t>Cúcuta</t>
  </si>
  <si>
    <t>Montería</t>
  </si>
  <si>
    <t>Neiva</t>
  </si>
  <si>
    <t>Cgena</t>
  </si>
  <si>
    <t>Vcencio</t>
  </si>
  <si>
    <t>Vpar</t>
  </si>
  <si>
    <t>Ingreso (miles de millones)</t>
  </si>
  <si>
    <t>Cartagena</t>
  </si>
  <si>
    <t>Villavicencio</t>
  </si>
  <si>
    <t>Quibdó</t>
  </si>
  <si>
    <t>Valledupar</t>
  </si>
  <si>
    <t>Deciles</t>
  </si>
  <si>
    <t xml:space="preserve">Sabemos que la fórmula de Theil es </t>
  </si>
  <si>
    <t>Calculando cada uno de los componentes de la ecuación para cada ciudad</t>
  </si>
  <si>
    <t xml:space="preserve">T a s a s     a p a r e n t e s      d e     e s c o l a r i d a d   </t>
  </si>
  <si>
    <t>Volver a ejercicios</t>
  </si>
  <si>
    <t>Bibliografía y fuentes estadísticas (con hipervínculos)</t>
  </si>
  <si>
    <t>Bibliografía y fuentes estadísticas</t>
  </si>
  <si>
    <r>
      <t xml:space="preserve">El índice para </t>
    </r>
    <r>
      <rPr>
        <b/>
        <i/>
        <sz val="12"/>
        <rFont val="Times New Roman"/>
        <family val="1"/>
      </rPr>
      <t>TMI</t>
    </r>
    <r>
      <rPr>
        <b/>
        <sz val="12"/>
        <rFont val="Times New Roman"/>
        <family val="1"/>
      </rPr>
      <t xml:space="preserve"> sería:</t>
    </r>
  </si>
  <si>
    <r>
      <t>p</t>
    </r>
    <r>
      <rPr>
        <b/>
        <i/>
        <vertAlign val="subscript"/>
        <sz val="10"/>
        <rFont val="Times New Roman"/>
        <family val="1"/>
      </rPr>
      <t>i</t>
    </r>
  </si>
  <si>
    <r>
      <t>r</t>
    </r>
    <r>
      <rPr>
        <b/>
        <i/>
        <vertAlign val="subscript"/>
        <sz val="10"/>
        <rFont val="Times New Roman"/>
        <family val="1"/>
      </rPr>
      <t>i</t>
    </r>
  </si>
  <si>
    <r>
      <t>R</t>
    </r>
    <r>
      <rPr>
        <b/>
        <i/>
        <vertAlign val="subscript"/>
        <sz val="10"/>
        <rFont val="Times New Roman"/>
        <family val="1"/>
      </rPr>
      <t>i</t>
    </r>
  </si>
  <si>
    <r>
      <t>R</t>
    </r>
    <r>
      <rPr>
        <b/>
        <i/>
        <vertAlign val="subscript"/>
        <sz val="11"/>
        <rFont val="Times New Roman"/>
        <family val="1"/>
      </rPr>
      <t>i-</t>
    </r>
    <r>
      <rPr>
        <b/>
        <vertAlign val="subscript"/>
        <sz val="11"/>
        <rFont val="Times New Roman"/>
        <family val="1"/>
      </rPr>
      <t>1</t>
    </r>
  </si>
  <si>
    <r>
      <t>(1</t>
    </r>
    <r>
      <rPr>
        <b/>
        <i/>
        <sz val="10"/>
        <rFont val="Times New Roman"/>
        <family val="1"/>
      </rPr>
      <t xml:space="preserve"> - r</t>
    </r>
    <r>
      <rPr>
        <b/>
        <i/>
        <vertAlign val="subscript"/>
        <sz val="10"/>
        <rFont val="Times New Roman"/>
        <family val="1"/>
      </rPr>
      <t>i</t>
    </r>
    <r>
      <rPr>
        <b/>
        <sz val="10"/>
        <rFont val="Times New Roman"/>
        <family val="1"/>
      </rPr>
      <t>)</t>
    </r>
  </si>
  <si>
    <r>
      <t>p</t>
    </r>
    <r>
      <rPr>
        <b/>
        <i/>
        <vertAlign val="subscript"/>
        <sz val="10"/>
        <rFont val="Times New Roman"/>
        <family val="1"/>
      </rPr>
      <t>i</t>
    </r>
    <r>
      <rPr>
        <b/>
        <sz val="10"/>
        <rFont val="Times New Roman"/>
        <family val="1"/>
      </rPr>
      <t>/(1</t>
    </r>
    <r>
      <rPr>
        <b/>
        <i/>
        <sz val="10"/>
        <rFont val="Times New Roman"/>
        <family val="1"/>
      </rPr>
      <t xml:space="preserve"> - r</t>
    </r>
    <r>
      <rPr>
        <b/>
        <i/>
        <vertAlign val="subscript"/>
        <sz val="10"/>
        <rFont val="Times New Roman"/>
        <family val="1"/>
      </rPr>
      <t>i</t>
    </r>
    <r>
      <rPr>
        <b/>
        <sz val="10"/>
        <rFont val="Times New Roman"/>
        <family val="1"/>
      </rPr>
      <t>)</t>
    </r>
  </si>
  <si>
    <r>
      <t xml:space="preserve">el índice del </t>
    </r>
    <r>
      <rPr>
        <b/>
        <i/>
        <sz val="12"/>
        <rFont val="Times New Roman"/>
        <family val="1"/>
      </rPr>
      <t>PIB</t>
    </r>
    <r>
      <rPr>
        <b/>
        <sz val="12"/>
        <rFont val="Times New Roman"/>
        <family val="1"/>
      </rPr>
      <t xml:space="preserve"> sería </t>
    </r>
  </si>
  <si>
    <r>
      <t xml:space="preserve">El </t>
    </r>
    <r>
      <rPr>
        <b/>
        <i/>
        <sz val="12"/>
        <rFont val="Times New Roman"/>
        <family val="1"/>
      </rPr>
      <t>IDH</t>
    </r>
    <r>
      <rPr>
        <b/>
        <sz val="12"/>
        <rFont val="Times New Roman"/>
        <family val="1"/>
      </rPr>
      <t xml:space="preserve"> es un promedio simple de los tres índices, así: </t>
    </r>
  </si>
  <si>
    <r>
      <t>Y</t>
    </r>
    <r>
      <rPr>
        <b/>
        <i/>
        <vertAlign val="subscript"/>
        <sz val="10"/>
        <rFont val="Times New Roman"/>
        <family val="1"/>
      </rPr>
      <t xml:space="preserve">i </t>
    </r>
  </si>
  <si>
    <r>
      <t>N</t>
    </r>
    <r>
      <rPr>
        <b/>
        <i/>
        <vertAlign val="subscript"/>
        <sz val="10"/>
        <rFont val="Times New Roman"/>
        <family val="1"/>
      </rPr>
      <t>i</t>
    </r>
  </si>
  <si>
    <r>
      <t>Y</t>
    </r>
    <r>
      <rPr>
        <b/>
        <i/>
        <vertAlign val="subscript"/>
        <sz val="10"/>
        <rFont val="Times New Roman"/>
        <family val="1"/>
      </rPr>
      <t>i-1</t>
    </r>
    <r>
      <rPr>
        <b/>
        <i/>
        <sz val="10"/>
        <rFont val="Times New Roman"/>
        <family val="1"/>
      </rPr>
      <t xml:space="preserve"> + Y</t>
    </r>
    <r>
      <rPr>
        <b/>
        <i/>
        <vertAlign val="subscript"/>
        <sz val="10"/>
        <rFont val="Times New Roman"/>
        <family val="1"/>
      </rPr>
      <t>i</t>
    </r>
  </si>
  <si>
    <r>
      <t>N</t>
    </r>
    <r>
      <rPr>
        <b/>
        <i/>
        <vertAlign val="subscript"/>
        <sz val="10"/>
        <rFont val="Times New Roman"/>
        <family val="1"/>
      </rPr>
      <t>i</t>
    </r>
    <r>
      <rPr>
        <b/>
        <i/>
        <sz val="10"/>
        <rFont val="Times New Roman"/>
        <family val="1"/>
      </rPr>
      <t xml:space="preserve"> - N</t>
    </r>
    <r>
      <rPr>
        <b/>
        <i/>
        <vertAlign val="subscript"/>
        <sz val="10"/>
        <rFont val="Times New Roman"/>
        <family val="1"/>
      </rPr>
      <t>i-1</t>
    </r>
  </si>
  <si>
    <r>
      <t>(N</t>
    </r>
    <r>
      <rPr>
        <b/>
        <i/>
        <vertAlign val="subscript"/>
        <sz val="10"/>
        <rFont val="Times New Roman"/>
        <family val="1"/>
      </rPr>
      <t>i</t>
    </r>
    <r>
      <rPr>
        <b/>
        <i/>
        <sz val="10"/>
        <rFont val="Times New Roman"/>
        <family val="1"/>
      </rPr>
      <t xml:space="preserve"> - N</t>
    </r>
    <r>
      <rPr>
        <b/>
        <i/>
        <vertAlign val="subscript"/>
        <sz val="10"/>
        <rFont val="Times New Roman"/>
        <family val="1"/>
      </rPr>
      <t>i-1</t>
    </r>
    <r>
      <rPr>
        <b/>
        <i/>
        <sz val="10"/>
        <rFont val="Times New Roman"/>
        <family val="1"/>
      </rPr>
      <t>)*(Y</t>
    </r>
    <r>
      <rPr>
        <b/>
        <i/>
        <vertAlign val="subscript"/>
        <sz val="10"/>
        <rFont val="Times New Roman"/>
        <family val="1"/>
      </rPr>
      <t>i-1</t>
    </r>
    <r>
      <rPr>
        <b/>
        <i/>
        <sz val="10"/>
        <rFont val="Times New Roman"/>
        <family val="1"/>
      </rPr>
      <t>+Y</t>
    </r>
    <r>
      <rPr>
        <b/>
        <i/>
        <vertAlign val="subscript"/>
        <sz val="10"/>
        <rFont val="Times New Roman"/>
        <family val="1"/>
      </rPr>
      <t>i</t>
    </r>
    <r>
      <rPr>
        <b/>
        <i/>
        <sz val="10"/>
        <rFont val="Times New Roman"/>
        <family val="1"/>
      </rPr>
      <t>)</t>
    </r>
  </si>
  <si>
    <t>Observe que éste es el Gini de los ingresos por hogar, mientras que los que aparecen en el Cuadro 3.A.3 se refieren a ingresos por trabajador. La desigualdad entre estos es mayor, como se ve al comparar el resultado para 1994 o 1995.</t>
  </si>
  <si>
    <r>
      <t>x</t>
    </r>
    <r>
      <rPr>
        <b/>
        <i/>
        <vertAlign val="subscript"/>
        <sz val="10"/>
        <rFont val="Times New Roman"/>
        <family val="1"/>
      </rPr>
      <t>i</t>
    </r>
  </si>
  <si>
    <r>
      <t>x</t>
    </r>
    <r>
      <rPr>
        <b/>
        <i/>
        <vertAlign val="subscript"/>
        <sz val="10"/>
        <rFont val="Times New Roman"/>
        <family val="1"/>
      </rPr>
      <t>i</t>
    </r>
    <r>
      <rPr>
        <b/>
        <i/>
        <sz val="10"/>
        <rFont val="Times New Roman"/>
        <family val="1"/>
      </rPr>
      <t xml:space="preserve"> n</t>
    </r>
  </si>
  <si>
    <r>
      <t>ln (</t>
    </r>
    <r>
      <rPr>
        <b/>
        <i/>
        <sz val="10"/>
        <rFont val="Times New Roman"/>
        <family val="1"/>
      </rPr>
      <t>xi n</t>
    </r>
    <r>
      <rPr>
        <b/>
        <sz val="10"/>
        <rFont val="Times New Roman"/>
        <family val="1"/>
      </rPr>
      <t>)</t>
    </r>
  </si>
  <si>
    <r>
      <t>xi</t>
    </r>
    <r>
      <rPr>
        <b/>
        <sz val="10"/>
        <rFont val="Times New Roman"/>
        <family val="1"/>
      </rPr>
      <t xml:space="preserve"> ln (</t>
    </r>
    <r>
      <rPr>
        <b/>
        <i/>
        <sz val="10"/>
        <rFont val="Times New Roman"/>
        <family val="1"/>
      </rPr>
      <t>x</t>
    </r>
    <r>
      <rPr>
        <b/>
        <i/>
        <vertAlign val="subscript"/>
        <sz val="10"/>
        <rFont val="Times New Roman"/>
        <family val="1"/>
      </rPr>
      <t>i</t>
    </r>
    <r>
      <rPr>
        <b/>
        <i/>
        <sz val="10"/>
        <rFont val="Times New Roman"/>
        <family val="1"/>
      </rPr>
      <t xml:space="preserve"> n</t>
    </r>
    <r>
      <rPr>
        <b/>
        <sz val="10"/>
        <rFont val="Times New Roman"/>
        <family val="1"/>
      </rPr>
      <t>)</t>
    </r>
  </si>
  <si>
    <r>
      <t xml:space="preserve">Por consiguiente, el índice de concentración de Theil es 0.237. Es interesante observar que el término </t>
    </r>
    <r>
      <rPr>
        <b/>
        <i/>
        <sz val="10"/>
        <rFont val="Times New Roman"/>
        <family val="1"/>
      </rPr>
      <t>x</t>
    </r>
    <r>
      <rPr>
        <b/>
        <i/>
        <vertAlign val="subscript"/>
        <sz val="10"/>
        <rFont val="Times New Roman"/>
        <family val="1"/>
      </rPr>
      <t>i</t>
    </r>
    <r>
      <rPr>
        <b/>
        <i/>
        <sz val="10"/>
        <rFont val="Times New Roman"/>
        <family val="1"/>
      </rPr>
      <t>n</t>
    </r>
    <r>
      <rPr>
        <b/>
        <sz val="10"/>
        <rFont val="Times New Roman"/>
        <family val="1"/>
      </rPr>
      <t xml:space="preserve"> mide la desviación relativa del ingreso del individuo con respecto al promedio. Su logaritmo, por consiguiente, es negativo para los individuos con ingresos por debajo del promedio y positivo para los demás. La operación final que se hace en la última columna consiste en asignarle a cada una de las desviaciones logarítmicas una ponderación equivalente a la participación de cada individuo en el ingreso total. Esto asegura que el coeficiente siempre es positivo (¿por qué?). Además, asegura que una transferencia de ingreso de un individuo rico a uno pobre reduce el grado de concentración (¿por qué?). </t>
    </r>
  </si>
  <si>
    <r>
      <t>n</t>
    </r>
    <r>
      <rPr>
        <b/>
        <sz val="10"/>
        <rFont val="Times New Roman"/>
        <family val="1"/>
      </rPr>
      <t xml:space="preserve">  = número total de individuos</t>
    </r>
  </si>
  <si>
    <r>
      <t>y</t>
    </r>
    <r>
      <rPr>
        <b/>
        <i/>
        <vertAlign val="subscript"/>
        <sz val="10"/>
        <rFont val="Times New Roman"/>
        <family val="1"/>
      </rPr>
      <t>i</t>
    </r>
    <r>
      <rPr>
        <b/>
        <vertAlign val="subscript"/>
        <sz val="10"/>
        <rFont val="Times New Roman"/>
        <family val="1"/>
      </rPr>
      <t xml:space="preserve">  </t>
    </r>
    <r>
      <rPr>
        <b/>
        <sz val="10"/>
        <rFont val="Times New Roman"/>
        <family val="1"/>
      </rPr>
      <t>= ingreso del individuo i</t>
    </r>
  </si>
  <si>
    <r>
      <t>ln(</t>
    </r>
    <r>
      <rPr>
        <b/>
        <i/>
        <sz val="10"/>
        <rFont val="Times New Roman"/>
        <family val="1"/>
      </rPr>
      <t>yi</t>
    </r>
    <r>
      <rPr>
        <b/>
        <sz val="10"/>
        <rFont val="Times New Roman"/>
        <family val="1"/>
      </rPr>
      <t>/</t>
    </r>
    <r>
      <rPr>
        <b/>
        <i/>
        <sz val="10"/>
        <rFont val="Times New Roman"/>
        <family val="1"/>
      </rPr>
      <t>ym</t>
    </r>
    <r>
      <rPr>
        <b/>
        <sz val="10"/>
        <rFont val="Times New Roman"/>
        <family val="1"/>
      </rPr>
      <t>)</t>
    </r>
  </si>
  <si>
    <r>
      <t>yi</t>
    </r>
    <r>
      <rPr>
        <b/>
        <sz val="10"/>
        <rFont val="Times New Roman"/>
        <family val="1"/>
      </rPr>
      <t>/</t>
    </r>
    <r>
      <rPr>
        <b/>
        <i/>
        <sz val="10"/>
        <rFont val="Times New Roman"/>
        <family val="1"/>
      </rPr>
      <t>ym</t>
    </r>
    <r>
      <rPr>
        <b/>
        <sz val="10"/>
        <rFont val="Times New Roman"/>
        <family val="1"/>
      </rPr>
      <t>* ln(</t>
    </r>
    <r>
      <rPr>
        <b/>
        <i/>
        <sz val="10"/>
        <rFont val="Times New Roman"/>
        <family val="1"/>
      </rPr>
      <t>yi</t>
    </r>
    <r>
      <rPr>
        <b/>
        <sz val="10"/>
        <rFont val="Times New Roman"/>
        <family val="1"/>
      </rPr>
      <t>/</t>
    </r>
    <r>
      <rPr>
        <b/>
        <i/>
        <sz val="10"/>
        <rFont val="Times New Roman"/>
        <family val="1"/>
      </rPr>
      <t>ym</t>
    </r>
    <r>
      <rPr>
        <b/>
        <sz val="10"/>
        <rFont val="Times New Roman"/>
        <family val="1"/>
      </rPr>
      <t>)</t>
    </r>
  </si>
  <si>
    <r>
      <t xml:space="preserve">     = ingreso promedio de los individuos (en la tabla que sigue se representa como </t>
    </r>
    <r>
      <rPr>
        <b/>
        <i/>
        <sz val="10"/>
        <rFont val="Times New Roman"/>
        <family val="1"/>
      </rPr>
      <t>ym</t>
    </r>
    <r>
      <rPr>
        <b/>
        <sz val="10"/>
        <rFont val="Times New Roman"/>
        <family val="1"/>
      </rPr>
      <t>)</t>
    </r>
  </si>
  <si>
    <r>
      <t>v</t>
    </r>
    <r>
      <rPr>
        <b/>
        <i/>
        <vertAlign val="subscript"/>
        <sz val="10"/>
        <rFont val="Times New Roman"/>
        <family val="1"/>
      </rPr>
      <t>j</t>
    </r>
    <r>
      <rPr>
        <b/>
        <sz val="10"/>
        <rFont val="Times New Roman"/>
        <family val="1"/>
      </rPr>
      <t xml:space="preserve"> = participación del grupo j en el ingreso total </t>
    </r>
  </si>
  <si>
    <r>
      <t>z</t>
    </r>
    <r>
      <rPr>
        <b/>
        <i/>
        <vertAlign val="subscript"/>
        <sz val="10"/>
        <rFont val="Times New Roman"/>
        <family val="1"/>
      </rPr>
      <t>ij</t>
    </r>
    <r>
      <rPr>
        <b/>
        <sz val="10"/>
        <rFont val="Times New Roman"/>
        <family val="1"/>
      </rPr>
      <t xml:space="preserve"> = participación del individuo-i en el ingreso del grupo j</t>
    </r>
  </si>
  <si>
    <r>
      <t>n</t>
    </r>
    <r>
      <rPr>
        <b/>
        <i/>
        <vertAlign val="subscript"/>
        <sz val="10"/>
        <rFont val="Times New Roman"/>
        <family val="1"/>
      </rPr>
      <t>j</t>
    </r>
    <r>
      <rPr>
        <b/>
        <sz val="10"/>
        <rFont val="Times New Roman"/>
        <family val="1"/>
      </rPr>
      <t xml:space="preserve"> = número de individuos del grupo j</t>
    </r>
  </si>
  <si>
    <r>
      <t>n</t>
    </r>
    <r>
      <rPr>
        <b/>
        <sz val="10"/>
        <rFont val="Times New Roman"/>
        <family val="1"/>
      </rPr>
      <t xml:space="preserve">  = número total de individuos. </t>
    </r>
  </si>
  <si>
    <r>
      <t>v</t>
    </r>
    <r>
      <rPr>
        <b/>
        <i/>
        <vertAlign val="subscript"/>
        <sz val="10"/>
        <rFont val="Times New Roman"/>
        <family val="1"/>
      </rPr>
      <t>j</t>
    </r>
  </si>
  <si>
    <r>
      <t>z</t>
    </r>
    <r>
      <rPr>
        <b/>
        <i/>
        <vertAlign val="subscript"/>
        <sz val="10"/>
        <rFont val="Times New Roman"/>
        <family val="1"/>
      </rPr>
      <t>ij</t>
    </r>
  </si>
  <si>
    <r>
      <t>z</t>
    </r>
    <r>
      <rPr>
        <b/>
        <i/>
        <vertAlign val="subscript"/>
        <sz val="10"/>
        <rFont val="Times New Roman"/>
        <family val="1"/>
      </rPr>
      <t>ij</t>
    </r>
    <r>
      <rPr>
        <b/>
        <i/>
        <sz val="10"/>
        <rFont val="Times New Roman"/>
        <family val="1"/>
      </rPr>
      <t>n</t>
    </r>
    <r>
      <rPr>
        <b/>
        <i/>
        <vertAlign val="subscript"/>
        <sz val="10"/>
        <rFont val="Times New Roman"/>
        <family val="1"/>
      </rPr>
      <t>j</t>
    </r>
  </si>
  <si>
    <r>
      <t>ln(</t>
    </r>
    <r>
      <rPr>
        <b/>
        <i/>
        <sz val="10"/>
        <rFont val="Times New Roman"/>
        <family val="1"/>
      </rPr>
      <t>z</t>
    </r>
    <r>
      <rPr>
        <b/>
        <i/>
        <vertAlign val="subscript"/>
        <sz val="10"/>
        <rFont val="Times New Roman"/>
        <family val="1"/>
      </rPr>
      <t>ij</t>
    </r>
    <r>
      <rPr>
        <b/>
        <i/>
        <sz val="10"/>
        <rFont val="Times New Roman"/>
        <family val="1"/>
      </rPr>
      <t>n</t>
    </r>
    <r>
      <rPr>
        <b/>
        <i/>
        <vertAlign val="subscript"/>
        <sz val="10"/>
        <rFont val="Times New Roman"/>
        <family val="1"/>
      </rPr>
      <t>j</t>
    </r>
    <r>
      <rPr>
        <b/>
        <sz val="10"/>
        <rFont val="Times New Roman"/>
        <family val="1"/>
      </rPr>
      <t>)</t>
    </r>
  </si>
  <si>
    <r>
      <t>z</t>
    </r>
    <r>
      <rPr>
        <b/>
        <i/>
        <vertAlign val="subscript"/>
        <sz val="10"/>
        <rFont val="Times New Roman"/>
        <family val="1"/>
      </rPr>
      <t>ij</t>
    </r>
    <r>
      <rPr>
        <b/>
        <vertAlign val="subscript"/>
        <sz val="10"/>
        <rFont val="Times New Roman"/>
        <family val="1"/>
      </rPr>
      <t xml:space="preserve"> </t>
    </r>
    <r>
      <rPr>
        <b/>
        <sz val="10"/>
        <rFont val="Times New Roman"/>
        <family val="1"/>
      </rPr>
      <t>ln(</t>
    </r>
    <r>
      <rPr>
        <b/>
        <i/>
        <sz val="10"/>
        <rFont val="Times New Roman"/>
        <family val="1"/>
      </rPr>
      <t>z</t>
    </r>
    <r>
      <rPr>
        <b/>
        <i/>
        <vertAlign val="subscript"/>
        <sz val="10"/>
        <rFont val="Times New Roman"/>
        <family val="1"/>
      </rPr>
      <t>ij</t>
    </r>
    <r>
      <rPr>
        <b/>
        <i/>
        <sz val="10"/>
        <rFont val="Times New Roman"/>
        <family val="1"/>
      </rPr>
      <t>n</t>
    </r>
    <r>
      <rPr>
        <b/>
        <i/>
        <vertAlign val="subscript"/>
        <sz val="10"/>
        <rFont val="Times New Roman"/>
        <family val="1"/>
      </rPr>
      <t>j</t>
    </r>
    <r>
      <rPr>
        <b/>
        <sz val="10"/>
        <rFont val="Times New Roman"/>
        <family val="1"/>
      </rPr>
      <t>)</t>
    </r>
  </si>
  <si>
    <r>
      <t>T</t>
    </r>
    <r>
      <rPr>
        <b/>
        <i/>
        <sz val="8"/>
        <rFont val="Times New Roman"/>
        <family val="1"/>
      </rPr>
      <t>1</t>
    </r>
  </si>
  <si>
    <r>
      <t xml:space="preserve">Por consiguiente el coeficiente total de Theil puede calcularse ahora aplicando la expresión siguiente, donde </t>
    </r>
    <r>
      <rPr>
        <b/>
        <i/>
        <sz val="11"/>
        <rFont val="Times New Roman"/>
        <family val="1"/>
      </rPr>
      <t>sj</t>
    </r>
    <r>
      <rPr>
        <b/>
        <sz val="11"/>
        <rFont val="Times New Roman"/>
        <family val="1"/>
      </rPr>
      <t xml:space="preserve"> es la participación de cada grupo en la población total:</t>
    </r>
  </si>
  <si>
    <r>
      <t>v</t>
    </r>
    <r>
      <rPr>
        <b/>
        <i/>
        <vertAlign val="subscript"/>
        <sz val="12"/>
        <rFont val="Times New Roman"/>
        <family val="1"/>
      </rPr>
      <t>j</t>
    </r>
    <r>
      <rPr>
        <b/>
        <sz val="12"/>
        <rFont val="Times New Roman"/>
        <family val="1"/>
      </rPr>
      <t xml:space="preserve"> = participación del grupo j en el ingreso total </t>
    </r>
  </si>
  <si>
    <r>
      <t>z</t>
    </r>
    <r>
      <rPr>
        <b/>
        <i/>
        <vertAlign val="subscript"/>
        <sz val="12"/>
        <rFont val="Times New Roman"/>
        <family val="1"/>
      </rPr>
      <t>ij</t>
    </r>
    <r>
      <rPr>
        <b/>
        <sz val="12"/>
        <rFont val="Times New Roman"/>
        <family val="1"/>
      </rPr>
      <t xml:space="preserve"> = participación del individuo-i en el ingreso del grupo j</t>
    </r>
  </si>
  <si>
    <r>
      <t>n</t>
    </r>
    <r>
      <rPr>
        <b/>
        <i/>
        <vertAlign val="subscript"/>
        <sz val="12"/>
        <rFont val="Times New Roman"/>
        <family val="1"/>
      </rPr>
      <t>j</t>
    </r>
    <r>
      <rPr>
        <b/>
        <sz val="12"/>
        <rFont val="Times New Roman"/>
        <family val="1"/>
      </rPr>
      <t xml:space="preserve"> = número de individuos del grupo j</t>
    </r>
  </si>
  <si>
    <r>
      <t>n</t>
    </r>
    <r>
      <rPr>
        <b/>
        <sz val="12"/>
        <rFont val="Times New Roman"/>
        <family val="1"/>
      </rPr>
      <t xml:space="preserve">  = número total de individuos. </t>
    </r>
  </si>
  <si>
    <r>
      <t xml:space="preserve">Todo lo que tiene que observar ahora es que </t>
    </r>
    <r>
      <rPr>
        <b/>
        <i/>
        <sz val="12"/>
        <rFont val="Times New Roman"/>
        <family val="1"/>
      </rPr>
      <t>T</t>
    </r>
    <r>
      <rPr>
        <b/>
        <i/>
        <vertAlign val="subscript"/>
        <sz val="12"/>
        <rFont val="Times New Roman"/>
        <family val="1"/>
      </rPr>
      <t>l</t>
    </r>
    <r>
      <rPr>
        <b/>
        <vertAlign val="subscript"/>
        <sz val="12"/>
        <rFont val="Times New Roman"/>
        <family val="1"/>
      </rPr>
      <t xml:space="preserve"> </t>
    </r>
    <r>
      <rPr>
        <b/>
        <sz val="12"/>
        <rFont val="Times New Roman"/>
        <family val="1"/>
      </rPr>
      <t xml:space="preserve">es un promedio ponderado de los coeficientes de Theil de los grupos, </t>
    </r>
    <r>
      <rPr>
        <b/>
        <i/>
        <sz val="12"/>
        <rFont val="Times New Roman"/>
        <family val="1"/>
      </rPr>
      <t>Tj</t>
    </r>
    <r>
      <rPr>
        <b/>
        <sz val="12"/>
        <rFont val="Times New Roman"/>
        <family val="1"/>
      </rPr>
      <t>, donde la ponderación son los</t>
    </r>
    <r>
      <rPr>
        <b/>
        <i/>
        <sz val="12"/>
        <rFont val="Times New Roman"/>
        <family val="1"/>
      </rPr>
      <t xml:space="preserve"> v</t>
    </r>
    <r>
      <rPr>
        <b/>
        <i/>
        <vertAlign val="subscript"/>
        <sz val="12"/>
        <rFont val="Times New Roman"/>
        <family val="1"/>
      </rPr>
      <t>j</t>
    </r>
    <r>
      <rPr>
        <b/>
        <vertAlign val="subscript"/>
        <sz val="12"/>
        <rFont val="Times New Roman"/>
        <family val="1"/>
      </rPr>
      <t xml:space="preserve">. </t>
    </r>
  </si>
  <si>
    <r>
      <t>n</t>
    </r>
    <r>
      <rPr>
        <b/>
        <i/>
        <vertAlign val="subscript"/>
        <sz val="10"/>
        <rFont val="Times New Roman"/>
        <family val="1"/>
      </rPr>
      <t>j</t>
    </r>
    <r>
      <rPr>
        <b/>
        <i/>
        <sz val="10"/>
        <rFont val="Times New Roman"/>
        <family val="1"/>
      </rPr>
      <t xml:space="preserve"> </t>
    </r>
    <r>
      <rPr>
        <b/>
        <sz val="10"/>
        <rFont val="Times New Roman"/>
        <family val="1"/>
      </rPr>
      <t>= número de individuos del grupo j</t>
    </r>
  </si>
  <si>
    <r>
      <t xml:space="preserve">n </t>
    </r>
    <r>
      <rPr>
        <b/>
        <sz val="10"/>
        <rFont val="Times New Roman"/>
        <family val="1"/>
      </rPr>
      <t xml:space="preserve"> = número total de individuos. </t>
    </r>
  </si>
  <si>
    <r>
      <t>T</t>
    </r>
    <r>
      <rPr>
        <b/>
        <i/>
        <vertAlign val="subscript"/>
        <sz val="10"/>
        <rFont val="Times New Roman"/>
        <family val="1"/>
      </rPr>
      <t>1</t>
    </r>
  </si>
  <si>
    <r>
      <t>n</t>
    </r>
    <r>
      <rPr>
        <b/>
        <i/>
        <vertAlign val="subscript"/>
        <sz val="10"/>
        <rFont val="Times New Roman"/>
        <family val="1"/>
      </rPr>
      <t>j</t>
    </r>
  </si>
  <si>
    <r>
      <t>T</t>
    </r>
    <r>
      <rPr>
        <b/>
        <i/>
        <vertAlign val="subscript"/>
        <sz val="10"/>
        <rFont val="Times New Roman"/>
        <family val="1"/>
      </rPr>
      <t>2</t>
    </r>
  </si>
  <si>
    <r>
      <t>ln</t>
    </r>
    <r>
      <rPr>
        <b/>
        <i/>
        <sz val="10"/>
        <rFont val="Times New Roman"/>
        <family val="1"/>
      </rPr>
      <t>(z</t>
    </r>
    <r>
      <rPr>
        <b/>
        <i/>
        <vertAlign val="subscript"/>
        <sz val="10"/>
        <rFont val="Times New Roman"/>
        <family val="1"/>
      </rPr>
      <t>ij</t>
    </r>
    <r>
      <rPr>
        <b/>
        <i/>
        <sz val="10"/>
        <rFont val="Times New Roman"/>
        <family val="1"/>
      </rPr>
      <t>n</t>
    </r>
    <r>
      <rPr>
        <b/>
        <i/>
        <vertAlign val="subscript"/>
        <sz val="10"/>
        <rFont val="Times New Roman"/>
        <family val="1"/>
      </rPr>
      <t>j</t>
    </r>
    <r>
      <rPr>
        <b/>
        <i/>
        <sz val="10"/>
        <rFont val="Times New Roman"/>
        <family val="1"/>
      </rPr>
      <t>)</t>
    </r>
  </si>
  <si>
    <r>
      <t>z</t>
    </r>
    <r>
      <rPr>
        <b/>
        <i/>
        <vertAlign val="subscript"/>
        <sz val="10"/>
        <rFont val="Times New Roman"/>
        <family val="1"/>
      </rPr>
      <t xml:space="preserve">ij </t>
    </r>
    <r>
      <rPr>
        <b/>
        <sz val="10"/>
        <rFont val="Times New Roman"/>
        <family val="1"/>
      </rPr>
      <t>ln</t>
    </r>
    <r>
      <rPr>
        <b/>
        <i/>
        <sz val="10"/>
        <rFont val="Times New Roman"/>
        <family val="1"/>
      </rPr>
      <t>(z</t>
    </r>
    <r>
      <rPr>
        <b/>
        <i/>
        <vertAlign val="subscript"/>
        <sz val="10"/>
        <rFont val="Times New Roman"/>
        <family val="1"/>
      </rPr>
      <t>ij</t>
    </r>
    <r>
      <rPr>
        <b/>
        <i/>
        <sz val="10"/>
        <rFont val="Times New Roman"/>
        <family val="1"/>
      </rPr>
      <t>n</t>
    </r>
    <r>
      <rPr>
        <b/>
        <i/>
        <vertAlign val="subscript"/>
        <sz val="10"/>
        <rFont val="Times New Roman"/>
        <family val="1"/>
      </rPr>
      <t>j</t>
    </r>
    <r>
      <rPr>
        <b/>
        <i/>
        <sz val="10"/>
        <rFont val="Times New Roman"/>
        <family val="1"/>
      </rPr>
      <t>)</t>
    </r>
  </si>
  <si>
    <r>
      <t xml:space="preserve">Este es un ejercicio complicado, porque no partimos de la información de todos los individuos de cada ciudad, sino de los promedios por deciles de ingreso. Lo que esto significa es que la desigualdad </t>
    </r>
    <r>
      <rPr>
        <b/>
        <i/>
        <sz val="10"/>
        <rFont val="Times New Roman"/>
        <family val="1"/>
      </rPr>
      <t>dentro</t>
    </r>
    <r>
      <rPr>
        <b/>
        <sz val="10"/>
        <rFont val="Times New Roman"/>
        <family val="1"/>
      </rPr>
      <t xml:space="preserve"> de cada ciudad (es decir, los T1) debe ser calculada como si solo tuviéramos 10 individuos. En cambio, cuando vamos a calcular las diferencias </t>
    </r>
    <r>
      <rPr>
        <b/>
        <i/>
        <sz val="10"/>
        <rFont val="Times New Roman"/>
        <family val="1"/>
      </rPr>
      <t>entre</t>
    </r>
    <r>
      <rPr>
        <b/>
        <sz val="10"/>
        <rFont val="Times New Roman"/>
        <family val="1"/>
      </rPr>
      <t xml:space="preserve"> ciudades (T2), es preciso tener en cuenta los tamaños relativos de las poblaciones de las distintas ciudades, y por consiguiente no sería correcto suponer ahora que cada ciudad tiene 10 individuos. Lo que esto implica para nuestros cálculos es que los </t>
    </r>
    <r>
      <rPr>
        <b/>
        <i/>
        <sz val="10"/>
        <rFont val="Times New Roman"/>
        <family val="1"/>
      </rPr>
      <t>n</t>
    </r>
    <r>
      <rPr>
        <b/>
        <sz val="10"/>
        <rFont val="Times New Roman"/>
        <family val="1"/>
      </rPr>
      <t xml:space="preserve"> en T1 son 10, mientras que los </t>
    </r>
    <r>
      <rPr>
        <b/>
        <i/>
        <sz val="10"/>
        <rFont val="Times New Roman"/>
        <family val="1"/>
      </rPr>
      <t>n</t>
    </r>
    <r>
      <rPr>
        <b/>
        <sz val="10"/>
        <rFont val="Times New Roman"/>
        <family val="1"/>
      </rPr>
      <t xml:space="preserve"> en T2 son las poblaciones totales de las ciudades. Observe que nuestros cálculos subestiman la concentración del ingreso </t>
    </r>
    <r>
      <rPr>
        <b/>
        <i/>
        <sz val="10"/>
        <rFont val="Times New Roman"/>
        <family val="1"/>
      </rPr>
      <t>dentro</t>
    </r>
    <r>
      <rPr>
        <b/>
        <sz val="10"/>
        <rFont val="Times New Roman"/>
        <family val="1"/>
      </rPr>
      <t xml:space="preserve"> de cada ciudad y por consiguiente en el Theil total, porque no tienen en cuenta la concentración </t>
    </r>
    <r>
      <rPr>
        <b/>
        <i/>
        <sz val="10"/>
        <rFont val="Times New Roman"/>
        <family val="1"/>
      </rPr>
      <t xml:space="preserve">dentro </t>
    </r>
    <r>
      <rPr>
        <b/>
        <sz val="10"/>
        <rFont val="Times New Roman"/>
        <family val="1"/>
      </rPr>
      <t>de cada uno de los deciles de las ciudades.</t>
    </r>
  </si>
  <si>
    <t>Anexos</t>
  </si>
  <si>
    <t>WEB</t>
  </si>
  <si>
    <r>
      <t>3.3</t>
    </r>
    <r>
      <rPr>
        <b/>
        <vertAlign val="superscript"/>
        <sz val="10"/>
        <color indexed="8"/>
        <rFont val="Times New Roman"/>
        <family val="1"/>
      </rPr>
      <t>WEB</t>
    </r>
  </si>
  <si>
    <r>
      <t>3.6</t>
    </r>
    <r>
      <rPr>
        <b/>
        <vertAlign val="superscript"/>
        <sz val="10"/>
        <rFont val="Times New Roman"/>
        <family val="1"/>
      </rPr>
      <t>WEB</t>
    </r>
  </si>
  <si>
    <r>
      <t>3.8</t>
    </r>
    <r>
      <rPr>
        <b/>
        <vertAlign val="superscript"/>
        <sz val="10"/>
        <rFont val="Times New Roman"/>
        <family val="1"/>
      </rPr>
      <t>WEB</t>
    </r>
  </si>
  <si>
    <r>
      <t xml:space="preserve">Los valores porcentuales acumulados de ingreso </t>
    </r>
    <r>
      <rPr>
        <b/>
        <i/>
        <sz val="10"/>
        <rFont val="Times New Roman"/>
        <family val="1"/>
      </rPr>
      <t>Y</t>
    </r>
    <r>
      <rPr>
        <b/>
        <i/>
        <vertAlign val="subscript"/>
        <sz val="10"/>
        <rFont val="Times New Roman"/>
        <family val="1"/>
      </rPr>
      <t xml:space="preserve">i </t>
    </r>
    <r>
      <rPr>
        <b/>
        <sz val="10"/>
        <rFont val="Times New Roman"/>
        <family val="1"/>
      </rPr>
      <t>y de población</t>
    </r>
    <r>
      <rPr>
        <b/>
        <i/>
        <sz val="10"/>
        <rFont val="Times New Roman"/>
        <family val="1"/>
      </rPr>
      <t xml:space="preserve"> N</t>
    </r>
    <r>
      <rPr>
        <b/>
        <i/>
        <vertAlign val="subscript"/>
        <sz val="10"/>
        <rFont val="Times New Roman"/>
        <family val="1"/>
      </rPr>
      <t>i</t>
    </r>
    <r>
      <rPr>
        <b/>
        <sz val="10"/>
        <rFont val="Times New Roman"/>
        <family val="1"/>
      </rPr>
      <t xml:space="preserve"> para 1994 - 1995 pueden tomarse directamente del Cuadro 3.A.4. Puede entonces procederse como lo indica esta tabla: </t>
    </r>
  </si>
  <si>
    <r>
      <t>3.11</t>
    </r>
    <r>
      <rPr>
        <b/>
        <vertAlign val="superscript"/>
        <sz val="10"/>
        <rFont val="Times New Roman"/>
        <family val="1"/>
      </rPr>
      <t>WEB</t>
    </r>
  </si>
  <si>
    <r>
      <t>3.12</t>
    </r>
    <r>
      <rPr>
        <b/>
        <vertAlign val="superscript"/>
        <sz val="10"/>
        <rFont val="Times New Roman"/>
        <family val="1"/>
      </rPr>
      <t>WEB</t>
    </r>
  </si>
  <si>
    <r>
      <t>3.14</t>
    </r>
    <r>
      <rPr>
        <b/>
        <vertAlign val="superscript"/>
        <sz val="10"/>
        <rFont val="Times New Roman"/>
        <family val="1"/>
      </rPr>
      <t>WEB</t>
    </r>
  </si>
  <si>
    <r>
      <t>3.15</t>
    </r>
    <r>
      <rPr>
        <b/>
        <vertAlign val="superscript"/>
        <sz val="10"/>
        <rFont val="Times New Roman"/>
        <family val="1"/>
      </rPr>
      <t>WEB</t>
    </r>
  </si>
  <si>
    <t>2000 - 2005</t>
  </si>
  <si>
    <r>
      <t>5/</t>
    </r>
    <r>
      <rPr>
        <vertAlign val="superscript"/>
        <sz val="8"/>
        <rFont val="Arial"/>
        <family val="2"/>
      </rPr>
      <t xml:space="preserve"> </t>
    </r>
    <r>
      <rPr>
        <sz val="8"/>
        <rFont val="Arial"/>
        <family val="2"/>
      </rPr>
      <t>Dane, "Cambios demográficos. Análisis de contexto de los cambios demográficos." Censo de 2005.</t>
    </r>
  </si>
  <si>
    <r>
      <t>1/</t>
    </r>
    <r>
      <rPr>
        <sz val="8"/>
        <rFont val="Times New Roman"/>
        <family val="1"/>
      </rPr>
      <t xml:space="preserve"> Véase capítulo anterior. </t>
    </r>
  </si>
  <si>
    <r>
      <t>2/</t>
    </r>
    <r>
      <rPr>
        <sz val="8"/>
        <rFont val="Times New Roman"/>
        <family val="1"/>
      </rPr>
      <t xml:space="preserve"> DNP </t>
    </r>
    <r>
      <rPr>
        <i/>
        <sz val="8"/>
        <rFont val="Times New Roman"/>
        <family val="1"/>
      </rPr>
      <t>Revista de Planeación y Desarrollo</t>
    </r>
    <r>
      <rPr>
        <sz val="8"/>
        <rFont val="Times New Roman"/>
        <family val="1"/>
      </rPr>
      <t xml:space="preserve">, Vol. IX, No.3, octubre-diciembre, 1977, p. 71. </t>
    </r>
  </si>
  <si>
    <r>
      <t>3/</t>
    </r>
    <r>
      <rPr>
        <sz val="8"/>
        <rFont val="Times New Roman"/>
        <family val="1"/>
      </rPr>
      <t xml:space="preserve"> Hasta 1955, DNP, </t>
    </r>
    <r>
      <rPr>
        <i/>
        <sz val="8"/>
        <rFont val="Times New Roman"/>
        <family val="1"/>
      </rPr>
      <t>Op. cit</t>
    </r>
    <r>
      <rPr>
        <sz val="8"/>
        <rFont val="Times New Roman"/>
        <family val="1"/>
      </rPr>
      <t xml:space="preserve">., 19ó5 en adelante, estadísticas de DIES/DANE no publicadas. </t>
    </r>
  </si>
  <si>
    <r>
      <t>4/</t>
    </r>
    <r>
      <rPr>
        <sz val="8"/>
        <rFont val="Times New Roman"/>
        <family val="1"/>
      </rPr>
      <t xml:space="preserve"> 1955, DNP </t>
    </r>
    <r>
      <rPr>
        <i/>
        <sz val="8"/>
        <rFont val="Times New Roman"/>
        <family val="1"/>
      </rPr>
      <t>Op. cit</t>
    </r>
    <r>
      <rPr>
        <sz val="8"/>
        <rFont val="Times New Roman"/>
        <family val="1"/>
      </rPr>
      <t xml:space="preserve">., 1958 en adelante, DIES/DANE y Ministerio de Salud, estadísticas no publicadas. Desde 1970 </t>
    </r>
    <r>
      <rPr>
        <i/>
        <sz val="8"/>
        <rFont val="Times New Roman"/>
        <family val="1"/>
      </rPr>
      <t>Estadísticas Sociales en Colombia</t>
    </r>
    <r>
      <rPr>
        <sz val="8"/>
        <rFont val="Times New Roman"/>
        <family val="1"/>
      </rPr>
      <t>, 1993. DANE.</t>
    </r>
  </si>
  <si>
    <t xml:space="preserve">1995 - 2000 </t>
  </si>
  <si>
    <r>
      <t xml:space="preserve">28.4 </t>
    </r>
    <r>
      <rPr>
        <b/>
        <vertAlign val="superscript"/>
        <sz val="10"/>
        <rFont val="Times New Roman"/>
        <family val="1"/>
      </rPr>
      <t>5</t>
    </r>
  </si>
  <si>
    <r>
      <t xml:space="preserve">24.4 </t>
    </r>
    <r>
      <rPr>
        <b/>
        <vertAlign val="superscript"/>
        <sz val="10"/>
        <rFont val="Times New Roman"/>
        <family val="1"/>
      </rPr>
      <t>5</t>
    </r>
  </si>
  <si>
    <r>
      <t xml:space="preserve">787 </t>
    </r>
    <r>
      <rPr>
        <b/>
        <vertAlign val="superscript"/>
        <sz val="10"/>
        <rFont val="Times New Roman"/>
        <family val="1"/>
      </rPr>
      <t>6</t>
    </r>
  </si>
  <si>
    <r>
      <t xml:space="preserve">1.2 </t>
    </r>
    <r>
      <rPr>
        <b/>
        <vertAlign val="superscript"/>
        <sz val="10"/>
        <rFont val="Times New Roman"/>
        <family val="1"/>
      </rPr>
      <t>6</t>
    </r>
  </si>
  <si>
    <r>
      <t>6/</t>
    </r>
    <r>
      <rPr>
        <vertAlign val="superscript"/>
        <sz val="8"/>
        <rFont val="Arial"/>
        <family val="2"/>
      </rPr>
      <t xml:space="preserve"> </t>
    </r>
    <r>
      <rPr>
        <sz val="8"/>
        <rFont val="Arial"/>
        <family val="2"/>
      </rPr>
      <t>Organización Panamericana de la Salud. 2007. "Health Situation in the Americas. Basic Indicators. 2007"</t>
    </r>
  </si>
  <si>
    <t>d/ DANE, "Informe Especial Censo General 2005 - Educación". Censo de 2005.</t>
  </si>
  <si>
    <r>
      <t xml:space="preserve">2005 </t>
    </r>
    <r>
      <rPr>
        <vertAlign val="superscript"/>
        <sz val="10"/>
        <rFont val="Times New Roman"/>
        <family val="1"/>
      </rPr>
      <t>d</t>
    </r>
  </si>
  <si>
    <t>e/ La cifra para 2005 corresponde a niños entre los 5 y 6 años.</t>
  </si>
  <si>
    <r>
      <t>4-6 años</t>
    </r>
    <r>
      <rPr>
        <b/>
        <vertAlign val="superscript"/>
        <sz val="10"/>
        <rFont val="Times New Roman"/>
        <family val="1"/>
      </rPr>
      <t>e</t>
    </r>
  </si>
  <si>
    <r>
      <t>6-11 años</t>
    </r>
    <r>
      <rPr>
        <b/>
        <vertAlign val="superscript"/>
        <sz val="10"/>
        <rFont val="Times New Roman"/>
        <family val="1"/>
      </rPr>
      <t>f</t>
    </r>
  </si>
  <si>
    <t>f/ La cifra para 2005 corresponde a niños entre los 7 y 11 años.</t>
  </si>
  <si>
    <r>
      <t xml:space="preserve">2007 </t>
    </r>
    <r>
      <rPr>
        <vertAlign val="superscript"/>
        <sz val="10"/>
        <rFont val="Times New Roman"/>
        <family val="1"/>
      </rPr>
      <t>g</t>
    </r>
  </si>
  <si>
    <t>g/ La relación alumno - profesor en 2007 está calculada con información del formulario C600 recopilado por el DANE.</t>
  </si>
  <si>
    <t>Evolución de algunos indicadores de educación 1950-2007</t>
  </si>
  <si>
    <t>8. DNP c/</t>
  </si>
  <si>
    <r>
      <t xml:space="preserve">7. Naciones Unidas, </t>
    </r>
    <r>
      <rPr>
        <i/>
        <sz val="8"/>
        <rFont val="Times New Roman"/>
        <family val="1"/>
      </rPr>
      <t>Informe sobre el Desarrollo Humano</t>
    </r>
    <r>
      <rPr>
        <sz val="8"/>
        <rFont val="Times New Roman"/>
        <family val="1"/>
      </rPr>
      <t>, 1999 y 2.000.</t>
    </r>
  </si>
  <si>
    <t>Notas: a/ Distribución de hogares. b/ Distribución de preceptores.  c/ Ingreso total del perceptor</t>
  </si>
  <si>
    <t>8. DNP, Estadísticas Históricas de Colombia. Capítulo 6. Sector laboral. Coeficiente de Gini para 7 ciudades. Primer trimestre</t>
  </si>
  <si>
    <t>Indicadores de desarrollo humano 1985, 1994-2001</t>
  </si>
  <si>
    <t xml:space="preserve"> Fuente: 1985-1999: Sistema de Indicadores Sociodemográficos.  2000-2001: PNUD, "Conflicto con salida: informe nacional de desarrollo humano para Colombia 2003".</t>
  </si>
  <si>
    <r>
      <t xml:space="preserve">Fuente: </t>
    </r>
    <r>
      <rPr>
        <sz val="8"/>
        <rFont val="Times New Roman"/>
        <family val="1"/>
      </rPr>
      <t>DANE, "Boletín. Censo General 2005. Necesidades Básicas Insatisfechas."</t>
    </r>
  </si>
  <si>
    <t>1973 - 1985 - 1993 - 2005</t>
  </si>
  <si>
    <t>1978, 1988, 1991, 1993 - 2000, 2002-2006</t>
  </si>
  <si>
    <r>
      <t xml:space="preserve">Fuente: 1978-2000: Cálculos DNP-DDS-GCV con base en DANE, Encuesta Nacional de Hogares, septiembre. Boletines </t>
    </r>
    <r>
      <rPr>
        <i/>
        <sz val="8"/>
        <rFont val="Times New Roman"/>
        <family val="1"/>
      </rPr>
      <t>SISD</t>
    </r>
    <r>
      <rPr>
        <sz val="8"/>
        <rFont val="Times New Roman"/>
        <family val="1"/>
      </rPr>
      <t xml:space="preserve"> No. 30, Coyuntura económica e indicadores sociales, Boletín </t>
    </r>
    <r>
      <rPr>
        <i/>
        <sz val="8"/>
        <rFont val="Times New Roman"/>
        <family val="1"/>
      </rPr>
      <t>SISD</t>
    </r>
    <r>
      <rPr>
        <sz val="8"/>
        <rFont val="Times New Roman"/>
        <family val="1"/>
      </rPr>
      <t xml:space="preserve">  No. 31 Impacto social de la crisis. Diferenciales urbano-rural Departamento Nacional de Planeación y Sistema de Indicadores Sociodemográficos, www.dnp.gov.co.  2002-2006: Núñez, Jairo. "Pobreza y desigualdad. Resultados a 2006." Misión para la promoción de la equidad y la reducción de la pobreza.</t>
    </r>
  </si>
  <si>
    <t>Número de pobres e indigentes en Colombia 1996, 1999, 2002 y 2005 (miles)</t>
  </si>
  <si>
    <t>Pobres</t>
  </si>
  <si>
    <t>Indigentes</t>
  </si>
  <si>
    <t>Nacional</t>
  </si>
  <si>
    <t>Cabeceras</t>
  </si>
  <si>
    <t>Resto rural</t>
  </si>
  <si>
    <t>Fuente: López, Hugo y Núñez, Jairo. 2007. "Pobreza y desigualdad en Colombia. Diagnóstico y estrategias." Estrategia para la reducción de la pobreza y la desigualdad. Departamento Nacional de Planeación.</t>
  </si>
  <si>
    <t>http://www.iadb.org/res/pub_desc.cfm?pub_id=B-1998-1999</t>
  </si>
  <si>
    <t>http://www.worldbank.org/poverty/wdrpoverty/index</t>
  </si>
  <si>
    <t>http://www.worldbank.org/poverty/inequal/index.htm</t>
  </si>
  <si>
    <t>http://go.worldbank.org/TFJHCL2B30</t>
  </si>
  <si>
    <t>http://hdr.undp.org/</t>
  </si>
  <si>
    <t>http://go.worldbank.org/UVPO9KSJJ0</t>
  </si>
  <si>
    <t>http://go.worldbank.org/8BQASOPK40</t>
  </si>
  <si>
    <t>Evolución del coeficiente de Gini de la distribución del ingreso entre la PEA en Colombia 1934-2003</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</si>
</sst>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_(* #,##0.000_);_(* \(#,##0.000\);_(* &quot;-&quot;??_);_(@_)"/>
    <numFmt numFmtId="169" formatCode="_(* #,##0.0_);_(* \(#,##0.0\);_(* &quot;-&quot;??_);_(@_)"/>
    <numFmt numFmtId="170" formatCode="_(* #,##0_);_(* \(#,##0\);_(* &quot;-&quot;??_);_(@_)"/>
    <numFmt numFmtId="171" formatCode="_(* #,##0.0000_);_(* \(#,##0.0000\);_(* &quot;-&quot;??_);_(@_)"/>
    <numFmt numFmtId="172" formatCode="0.00000000"/>
    <numFmt numFmtId="173" formatCode="0.0000000"/>
    <numFmt numFmtId="174" formatCode="0.000000"/>
    <numFmt numFmtId="175" formatCode="0.00000"/>
    <numFmt numFmtId="176" formatCode="0.0000"/>
    <numFmt numFmtId="177" formatCode="0.000"/>
    <numFmt numFmtId="178" formatCode="0.000000000"/>
    <numFmt numFmtId="179" formatCode="0.0%"/>
    <numFmt numFmtId="180" formatCode="_ * #,##0.0000_ ;_ * \-#,##0.0000_ ;_ * &quot;-&quot;??_ ;_ @_ "/>
    <numFmt numFmtId="181" formatCode="_ * #,##0.0000_ ;_ * \-#,##0.0000_ ;_ * &quot;-&quot;????_ ;_ @_ "/>
    <numFmt numFmtId="182" formatCode="&quot;$&quot;\ #,##0;&quot;$&quot;\ \-#,##0"/>
    <numFmt numFmtId="183" formatCode="&quot;$&quot;\ #,##0;[Red]&quot;$&quot;\ \-#,##0"/>
    <numFmt numFmtId="184" formatCode="&quot;$&quot;\ #,##0.00;&quot;$&quot;\ \-#,##0.00"/>
    <numFmt numFmtId="185" formatCode="&quot;$&quot;\ #,##0.00;[Red]&quot;$&quot;\ \-#,##0.00"/>
    <numFmt numFmtId="186" formatCode="_ &quot;$&quot;\ * #,##0_ ;_ &quot;$&quot;\ * \-#,##0_ ;_ &quot;$&quot;\ * &quot;-&quot;_ ;_ @_ "/>
    <numFmt numFmtId="187" formatCode="_ * #,##0_ ;_ * \-#,##0_ ;_ * &quot;-&quot;_ ;_ @_ "/>
    <numFmt numFmtId="188" formatCode="_ &quot;$&quot;\ * #,##0.00_ ;_ &quot;$&quot;\ * \-#,##0.00_ ;_ &quot;$&quot;\ * &quot;-&quot;??_ ;_ @_ "/>
    <numFmt numFmtId="189" formatCode="_ * #,##0.00_ ;_ * \-#,##0.00_ ;_ * &quot;-&quot;??_ ;_ @_ "/>
    <numFmt numFmtId="190" formatCode="_ * #,##0.0_ ;_ * \-#,##0.0_ ;_ * &quot;-&quot;??_ ;_ @_ "/>
    <numFmt numFmtId="191" formatCode="_ * #,##0.000_ ;_ * \-#,##0.000_ ;_ * &quot;-&quot;??_ ;_ @_ "/>
    <numFmt numFmtId="192" formatCode="&quot;Sí&quot;;&quot;Sí&quot;;&quot;No&quot;"/>
    <numFmt numFmtId="193" formatCode="&quot;Verdadero&quot;;&quot;Verdadero&quot;;&quot;Falso&quot;"/>
    <numFmt numFmtId="194" formatCode="&quot;Activado&quot;;&quot;Activado&quot;;&quot;Desactivado&quot;"/>
    <numFmt numFmtId="195" formatCode="_ * #,##0.00000_ ;_ * \-#,##0.00000_ ;_ * &quot;-&quot;??_ ;_ @_ "/>
    <numFmt numFmtId="196" formatCode="_(* #,##0.000_);_(* \(#,##0.000\);_(* &quot;-&quot;???_);_(@_)"/>
    <numFmt numFmtId="197" formatCode="_(* #,##0.00000_);_(* \(#,##0.00000\);_(* &quot;-&quot;??_);_(@_)"/>
    <numFmt numFmtId="198" formatCode="_ * #,##0_ ;_ * \-#,##0_ ;_ * &quot;-&quot;??_ ;_ @_ "/>
    <numFmt numFmtId="199" formatCode="_(* #,##0.0_);_(* \(#,##0.0\);_(* &quot;-&quot;?_);_(@_)"/>
    <numFmt numFmtId="200" formatCode="#,##0.0"/>
    <numFmt numFmtId="201" formatCode="#,##0.000"/>
    <numFmt numFmtId="202" formatCode="#,##0.0000"/>
    <numFmt numFmtId="203" formatCode="###\ ###\ ###\ ###"/>
    <numFmt numFmtId="204" formatCode="0.00;[Red]0.00"/>
    <numFmt numFmtId="205" formatCode="0.000%"/>
    <numFmt numFmtId="206" formatCode="0.0000;[Red]0.0000"/>
    <numFmt numFmtId="207" formatCode="[$€-2]\ #,##0.00_);[Red]\([$€-2]\ #,##0.00\)"/>
    <numFmt numFmtId="208" formatCode="0.0000000000"/>
    <numFmt numFmtId="209" formatCode="0.00000000000"/>
    <numFmt numFmtId="210" formatCode="_(* #,##0.0000_);_(* \(#,##0.0000\);_(* &quot;-&quot;????_);_(@_)"/>
    <numFmt numFmtId="211" formatCode="_(* #,##0.000000_);_(* \(#,##0.000000\);_(* &quot;-&quot;??_);_(@_)"/>
    <numFmt numFmtId="212" formatCode="0.0000%"/>
  </numFmts>
  <fonts count="68">
    <font>
      <sz val="10"/>
      <name val="Arial"/>
      <family val="0"/>
    </font>
    <font>
      <sz val="10"/>
      <name val="Times New Roman"/>
      <family val="1"/>
    </font>
    <font>
      <u val="single"/>
      <sz val="10"/>
      <color indexed="12"/>
      <name val="Arial"/>
      <family val="0"/>
    </font>
    <font>
      <u val="single"/>
      <sz val="10"/>
      <color indexed="36"/>
      <name val="Arial"/>
      <family val="0"/>
    </font>
    <font>
      <sz val="11"/>
      <name val="Times New Roman"/>
      <family val="1"/>
    </font>
    <font>
      <vertAlign val="subscript"/>
      <sz val="11"/>
      <name val="Times New Roman"/>
      <family val="1"/>
    </font>
    <font>
      <sz val="8"/>
      <name val="Times New Roman"/>
      <family val="1"/>
    </font>
    <font>
      <b/>
      <sz val="10"/>
      <name val="Times New Roman"/>
      <family val="1"/>
    </font>
    <font>
      <b/>
      <u val="single"/>
      <sz val="10"/>
      <name val="Times New Roman"/>
      <family val="1"/>
    </font>
    <font>
      <b/>
      <sz val="10"/>
      <color indexed="18"/>
      <name val="Times New Roman"/>
      <family val="1"/>
    </font>
    <font>
      <b/>
      <u val="single"/>
      <sz val="10"/>
      <color indexed="18"/>
      <name val="Times New Roman"/>
      <family val="1"/>
    </font>
    <font>
      <b/>
      <sz val="10"/>
      <color indexed="12"/>
      <name val="Times New Roman"/>
      <family val="1"/>
    </font>
    <font>
      <b/>
      <sz val="14"/>
      <color indexed="18"/>
      <name val="Times New Roman"/>
      <family val="1"/>
    </font>
    <font>
      <sz val="10"/>
      <color indexed="18"/>
      <name val="Times New Roman"/>
      <family val="1"/>
    </font>
    <font>
      <b/>
      <sz val="8"/>
      <color indexed="18"/>
      <name val="Times New Roman"/>
      <family val="1"/>
    </font>
    <font>
      <b/>
      <sz val="8"/>
      <name val="Times New Roman"/>
      <family val="1"/>
    </font>
    <font>
      <sz val="7"/>
      <name val="Times New Roman"/>
      <family val="1"/>
    </font>
    <font>
      <b/>
      <sz val="10"/>
      <color indexed="8"/>
      <name val="Times New Roman"/>
      <family val="1"/>
    </font>
    <font>
      <sz val="10"/>
      <color indexed="8"/>
      <name val="Arial"/>
      <family val="0"/>
    </font>
    <font>
      <sz val="10"/>
      <color indexed="8"/>
      <name val="Times New Roman"/>
      <family val="1"/>
    </font>
    <font>
      <sz val="7"/>
      <color indexed="8"/>
      <name val="Times New Roman"/>
      <family val="1"/>
    </font>
    <font>
      <b/>
      <sz val="12"/>
      <name val="Times New Roman"/>
      <family val="1"/>
    </font>
    <font>
      <b/>
      <vertAlign val="superscript"/>
      <sz val="10"/>
      <name val="Times New Roman"/>
      <family val="1"/>
    </font>
    <font>
      <b/>
      <sz val="11"/>
      <name val="Times New Roman"/>
      <family val="1"/>
    </font>
    <font>
      <b/>
      <i/>
      <sz val="10"/>
      <color indexed="8"/>
      <name val="Times New Roman"/>
      <family val="1"/>
    </font>
    <font>
      <i/>
      <sz val="10"/>
      <color indexed="18"/>
      <name val="Times New Roman"/>
      <family val="1"/>
    </font>
    <font>
      <b/>
      <i/>
      <u val="single"/>
      <sz val="10"/>
      <color indexed="8"/>
      <name val="Times New Roman"/>
      <family val="1"/>
    </font>
    <font>
      <b/>
      <sz val="16"/>
      <color indexed="18"/>
      <name val="Times New Roman"/>
      <family val="1"/>
    </font>
    <font>
      <b/>
      <sz val="14"/>
      <color indexed="62"/>
      <name val="Times New Roman"/>
      <family val="1"/>
    </font>
    <font>
      <b/>
      <i/>
      <u val="single"/>
      <sz val="10"/>
      <name val="Times New Roman"/>
      <family val="1"/>
    </font>
    <font>
      <i/>
      <sz val="10"/>
      <name val="Times New Roman"/>
      <family val="1"/>
    </font>
    <font>
      <b/>
      <sz val="12"/>
      <color indexed="18"/>
      <name val="Times New Roman"/>
      <family val="1"/>
    </font>
    <font>
      <b/>
      <sz val="14"/>
      <name val="Times New Roman"/>
      <family val="1"/>
    </font>
    <font>
      <sz val="12"/>
      <name val="Times New Roman"/>
      <family val="1"/>
    </font>
    <font>
      <b/>
      <vertAlign val="subscript"/>
      <sz val="10"/>
      <name val="Times New Roman"/>
      <family val="1"/>
    </font>
    <font>
      <sz val="8"/>
      <name val="Tahoma"/>
      <family val="0"/>
    </font>
    <font>
      <b/>
      <sz val="8"/>
      <name val="Tahoma"/>
      <family val="0"/>
    </font>
    <font>
      <vertAlign val="superscript"/>
      <sz val="12"/>
      <name val="Times New Roman"/>
      <family val="1"/>
    </font>
    <font>
      <b/>
      <sz val="10"/>
      <name val="Arial"/>
      <family val="0"/>
    </font>
    <font>
      <i/>
      <sz val="8"/>
      <name val="Times New Roman"/>
      <family val="1"/>
    </font>
    <font>
      <b/>
      <u val="single"/>
      <sz val="10"/>
      <color indexed="8"/>
      <name val="Times New Roman"/>
      <family val="1"/>
    </font>
    <font>
      <i/>
      <u val="single"/>
      <sz val="10"/>
      <color indexed="8"/>
      <name val="Times New Roman"/>
      <family val="1"/>
    </font>
    <font>
      <u val="single"/>
      <sz val="8"/>
      <name val="Times New Roman"/>
      <family val="1"/>
    </font>
    <font>
      <b/>
      <sz val="14"/>
      <color indexed="8"/>
      <name val="Times New Roman"/>
      <family val="1"/>
    </font>
    <font>
      <b/>
      <sz val="10"/>
      <color indexed="9"/>
      <name val="Times New Roman"/>
      <family val="1"/>
    </font>
    <font>
      <b/>
      <vertAlign val="superscript"/>
      <sz val="10"/>
      <color indexed="8"/>
      <name val="Times New Roman"/>
      <family val="1"/>
    </font>
    <font>
      <b/>
      <i/>
      <sz val="10"/>
      <name val="Times New Roman"/>
      <family val="1"/>
    </font>
    <font>
      <b/>
      <i/>
      <sz val="10"/>
      <color indexed="18"/>
      <name val="Times New Roman"/>
      <family val="1"/>
    </font>
    <font>
      <b/>
      <u val="single"/>
      <sz val="9"/>
      <color indexed="18"/>
      <name val="Times New Roman"/>
      <family val="1"/>
    </font>
    <font>
      <b/>
      <vertAlign val="subscript"/>
      <sz val="11"/>
      <name val="Times New Roman"/>
      <family val="1"/>
    </font>
    <font>
      <sz val="9"/>
      <name val="Arial"/>
      <family val="0"/>
    </font>
    <font>
      <u val="single"/>
      <sz val="10"/>
      <color indexed="8"/>
      <name val="Times New Roman"/>
      <family val="1"/>
    </font>
    <font>
      <sz val="12"/>
      <color indexed="18"/>
      <name val="Times New Roman"/>
      <family val="1"/>
    </font>
    <font>
      <u val="single"/>
      <sz val="10"/>
      <name val="Times New Roman"/>
      <family val="1"/>
    </font>
    <font>
      <b/>
      <u val="single"/>
      <sz val="10"/>
      <color indexed="12"/>
      <name val="Arial"/>
      <family val="0"/>
    </font>
    <font>
      <b/>
      <i/>
      <sz val="12"/>
      <name val="Times New Roman"/>
      <family val="1"/>
    </font>
    <font>
      <b/>
      <i/>
      <sz val="11"/>
      <name val="Times New Roman"/>
      <family val="1"/>
    </font>
    <font>
      <b/>
      <i/>
      <vertAlign val="subscript"/>
      <sz val="11"/>
      <name val="Times New Roman"/>
      <family val="1"/>
    </font>
    <font>
      <b/>
      <i/>
      <vertAlign val="subscript"/>
      <sz val="10"/>
      <name val="Times New Roman"/>
      <family val="1"/>
    </font>
    <font>
      <b/>
      <i/>
      <sz val="8"/>
      <name val="Times New Roman"/>
      <family val="1"/>
    </font>
    <font>
      <b/>
      <vertAlign val="subscript"/>
      <sz val="12"/>
      <name val="Times New Roman"/>
      <family val="1"/>
    </font>
    <font>
      <b/>
      <i/>
      <vertAlign val="subscript"/>
      <sz val="12"/>
      <name val="Times New Roman"/>
      <family val="1"/>
    </font>
    <font>
      <vertAlign val="superscript"/>
      <sz val="10"/>
      <name val="Arial"/>
      <family val="2"/>
    </font>
    <font>
      <vertAlign val="superscript"/>
      <sz val="8"/>
      <name val="Arial"/>
      <family val="2"/>
    </font>
    <font>
      <sz val="8"/>
      <name val="Arial"/>
      <family val="2"/>
    </font>
    <font>
      <vertAlign val="superscript"/>
      <sz val="10"/>
      <name val="Times New Roman"/>
      <family val="1"/>
    </font>
    <font>
      <b/>
      <u val="single"/>
      <sz val="10"/>
      <color indexed="12"/>
      <name val="Times New Roman"/>
      <family val="1"/>
    </font>
    <font>
      <b/>
      <sz val="8"/>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19">
    <xf numFmtId="0" fontId="0" fillId="0" borderId="0" xfId="0" applyAlignment="1">
      <alignment/>
    </xf>
    <xf numFmtId="0" fontId="7" fillId="0" borderId="0" xfId="0" applyFont="1" applyAlignment="1">
      <alignment horizontal="center"/>
    </xf>
    <xf numFmtId="0" fontId="7" fillId="0" borderId="0" xfId="0" applyFont="1" applyFill="1" applyAlignment="1">
      <alignment/>
    </xf>
    <xf numFmtId="0" fontId="1" fillId="0" borderId="0" xfId="0" applyFont="1" applyAlignment="1">
      <alignment horizontal="left" vertical="center" wrapText="1"/>
    </xf>
    <xf numFmtId="0" fontId="1" fillId="0" borderId="0" xfId="0" applyFont="1" applyAlignment="1">
      <alignment horizontal="center"/>
    </xf>
    <xf numFmtId="0" fontId="0" fillId="0" borderId="1" xfId="0" applyBorder="1" applyAlignment="1">
      <alignment/>
    </xf>
    <xf numFmtId="0" fontId="9" fillId="2" borderId="0" xfId="0" applyFont="1" applyFill="1" applyAlignment="1">
      <alignment/>
    </xf>
    <xf numFmtId="0" fontId="14" fillId="2" borderId="0" xfId="0" applyFont="1" applyFill="1" applyAlignment="1">
      <alignment horizontal="right"/>
    </xf>
    <xf numFmtId="0" fontId="15" fillId="0" borderId="0" xfId="0" applyFont="1" applyAlignment="1">
      <alignment horizontal="right"/>
    </xf>
    <xf numFmtId="0" fontId="11" fillId="2" borderId="0" xfId="0" applyFont="1" applyFill="1" applyAlignment="1">
      <alignment horizontal="justify"/>
    </xf>
    <xf numFmtId="0" fontId="9" fillId="2" borderId="0" xfId="0" applyFont="1" applyFill="1" applyAlignment="1">
      <alignment horizontal="justify"/>
    </xf>
    <xf numFmtId="0" fontId="0" fillId="0" borderId="0" xfId="0" applyAlignment="1">
      <alignment horizontal="justify"/>
    </xf>
    <xf numFmtId="0" fontId="7" fillId="0" borderId="0" xfId="0" applyFont="1" applyAlignment="1">
      <alignment horizontal="justify"/>
    </xf>
    <xf numFmtId="0" fontId="7" fillId="0" borderId="0" xfId="0" applyFont="1" applyAlignment="1">
      <alignment horizontal="justify" vertical="center" wrapText="1"/>
    </xf>
    <xf numFmtId="0" fontId="7" fillId="0" borderId="0" xfId="0" applyFont="1" applyAlignment="1">
      <alignment horizontal="justify" vertical="top" wrapText="1"/>
    </xf>
    <xf numFmtId="0" fontId="0" fillId="0" borderId="0" xfId="0" applyBorder="1" applyAlignment="1">
      <alignment horizontal="justify"/>
    </xf>
    <xf numFmtId="0" fontId="0" fillId="0" borderId="1" xfId="0" applyBorder="1" applyAlignment="1">
      <alignment horizontal="justify"/>
    </xf>
    <xf numFmtId="0" fontId="7" fillId="0" borderId="1" xfId="0" applyFont="1" applyBorder="1" applyAlignment="1">
      <alignment horizontal="justify"/>
    </xf>
    <xf numFmtId="0" fontId="1" fillId="0" borderId="0" xfId="0" applyFont="1" applyAlignment="1">
      <alignment horizontal="justify"/>
    </xf>
    <xf numFmtId="0" fontId="0" fillId="2" borderId="0" xfId="0" applyFill="1" applyAlignment="1">
      <alignment/>
    </xf>
    <xf numFmtId="0" fontId="0" fillId="2" borderId="0" xfId="0" applyFill="1" applyAlignment="1">
      <alignment horizontal="justify"/>
    </xf>
    <xf numFmtId="0" fontId="17" fillId="2" borderId="0" xfId="0" applyFont="1" applyFill="1" applyAlignment="1">
      <alignment horizontal="justify"/>
    </xf>
    <xf numFmtId="0" fontId="18" fillId="2" borderId="0" xfId="0" applyFont="1" applyFill="1" applyAlignment="1">
      <alignment horizontal="justify"/>
    </xf>
    <xf numFmtId="0" fontId="20" fillId="2" borderId="0" xfId="0" applyFont="1" applyFill="1" applyBorder="1" applyAlignment="1">
      <alignment horizontal="left" vertical="center" wrapText="1"/>
    </xf>
    <xf numFmtId="0" fontId="7" fillId="0" borderId="0" xfId="0" applyFont="1" applyAlignment="1">
      <alignment horizontal="center" vertical="top" wrapText="1"/>
    </xf>
    <xf numFmtId="0" fontId="7" fillId="0" borderId="2" xfId="0" applyFont="1" applyBorder="1" applyAlignment="1">
      <alignment horizontal="center" vertical="top" wrapText="1"/>
    </xf>
    <xf numFmtId="0" fontId="1" fillId="0" borderId="0" xfId="0" applyFont="1" applyAlignment="1">
      <alignment horizontal="center" vertical="top" wrapText="1"/>
    </xf>
    <xf numFmtId="0" fontId="13" fillId="2" borderId="0" xfId="0" applyFont="1" applyFill="1" applyAlignment="1">
      <alignment horizontal="justify"/>
    </xf>
    <xf numFmtId="0" fontId="19" fillId="2" borderId="0" xfId="0" applyFont="1" applyFill="1" applyAlignment="1">
      <alignment horizontal="justify"/>
    </xf>
    <xf numFmtId="49" fontId="9" fillId="2" borderId="0" xfId="0" applyNumberFormat="1" applyFont="1" applyFill="1" applyAlignment="1">
      <alignment/>
    </xf>
    <xf numFmtId="49" fontId="9" fillId="2" borderId="0" xfId="0" applyNumberFormat="1" applyFont="1" applyFill="1" applyAlignment="1">
      <alignment horizontal="justify"/>
    </xf>
    <xf numFmtId="49" fontId="17" fillId="2" borderId="0" xfId="0" applyNumberFormat="1" applyFont="1" applyFill="1" applyAlignment="1">
      <alignment horizontal="justify"/>
    </xf>
    <xf numFmtId="49" fontId="17" fillId="2" borderId="0" xfId="0" applyNumberFormat="1" applyFont="1" applyFill="1" applyAlignment="1">
      <alignment/>
    </xf>
    <xf numFmtId="0" fontId="17" fillId="2" borderId="0" xfId="0" applyFont="1" applyFill="1" applyAlignment="1">
      <alignment horizontal="right"/>
    </xf>
    <xf numFmtId="0" fontId="24" fillId="2" borderId="0" xfId="0" applyFont="1" applyFill="1" applyAlignment="1">
      <alignment horizontal="justify"/>
    </xf>
    <xf numFmtId="0" fontId="25" fillId="2" borderId="0" xfId="0" applyFont="1" applyFill="1" applyAlignment="1">
      <alignment horizontal="justify"/>
    </xf>
    <xf numFmtId="49" fontId="13" fillId="2" borderId="0" xfId="0" applyNumberFormat="1" applyFont="1" applyFill="1" applyAlignment="1">
      <alignment horizontal="justify"/>
    </xf>
    <xf numFmtId="0" fontId="26" fillId="2" borderId="0" xfId="21" applyFont="1" applyFill="1" applyAlignment="1">
      <alignment horizontal="justify"/>
    </xf>
    <xf numFmtId="0" fontId="24" fillId="2" borderId="0" xfId="0" applyFont="1" applyFill="1" applyAlignment="1">
      <alignment horizontal="left" vertical="center" wrapText="1"/>
    </xf>
    <xf numFmtId="0" fontId="27" fillId="2" borderId="0" xfId="0" applyFont="1" applyFill="1" applyAlignment="1">
      <alignment horizontal="center"/>
    </xf>
    <xf numFmtId="0" fontId="4" fillId="3" borderId="0" xfId="0" applyFont="1" applyFill="1" applyBorder="1" applyAlignment="1">
      <alignment horizontal="center" vertical="top" wrapText="1"/>
    </xf>
    <xf numFmtId="0" fontId="4" fillId="3" borderId="1" xfId="0" applyFont="1" applyFill="1" applyBorder="1" applyAlignment="1">
      <alignment horizontal="center" vertical="top" wrapText="1"/>
    </xf>
    <xf numFmtId="0" fontId="7" fillId="0" borderId="1" xfId="0" applyFont="1" applyBorder="1" applyAlignment="1">
      <alignment horizontal="center" vertical="top" wrapText="1"/>
    </xf>
    <xf numFmtId="0" fontId="21" fillId="0" borderId="0" xfId="0" applyFont="1" applyAlignment="1">
      <alignment horizontal="center" vertical="top" wrapText="1"/>
    </xf>
    <xf numFmtId="0" fontId="7" fillId="3" borderId="0" xfId="0" applyFont="1" applyFill="1" applyAlignment="1">
      <alignment horizontal="center" vertical="top" wrapText="1"/>
    </xf>
    <xf numFmtId="0" fontId="21" fillId="3" borderId="0" xfId="0" applyFont="1" applyFill="1" applyAlignment="1">
      <alignment horizontal="center" vertical="top" wrapText="1"/>
    </xf>
    <xf numFmtId="0" fontId="15" fillId="0" borderId="0" xfId="0" applyFont="1" applyAlignment="1">
      <alignment horizontal="justify"/>
    </xf>
    <xf numFmtId="0" fontId="29" fillId="2" borderId="0" xfId="21" applyFont="1" applyFill="1" applyAlignment="1">
      <alignment horizontal="left" vertical="center" wrapText="1"/>
    </xf>
    <xf numFmtId="0" fontId="1" fillId="0" borderId="0" xfId="0" applyFont="1" applyBorder="1" applyAlignment="1">
      <alignment horizontal="center" vertical="center" wrapText="1"/>
    </xf>
    <xf numFmtId="0" fontId="1" fillId="0" borderId="1" xfId="0" applyFont="1" applyBorder="1" applyAlignment="1">
      <alignment horizontal="center"/>
    </xf>
    <xf numFmtId="167" fontId="1" fillId="0" borderId="0" xfId="0" applyNumberFormat="1" applyFont="1" applyAlignment="1">
      <alignment horizontal="center" vertical="top" wrapText="1"/>
    </xf>
    <xf numFmtId="0" fontId="1" fillId="0" borderId="0" xfId="0" applyFont="1" applyAlignment="1">
      <alignment horizontal="left"/>
    </xf>
    <xf numFmtId="0" fontId="7" fillId="0" borderId="0" xfId="0" applyFont="1" applyBorder="1" applyAlignment="1">
      <alignment horizontal="center" vertical="top" wrapText="1"/>
    </xf>
    <xf numFmtId="0" fontId="28" fillId="3" borderId="0" xfId="0" applyFont="1" applyFill="1" applyAlignment="1">
      <alignment horizontal="center"/>
    </xf>
    <xf numFmtId="0" fontId="1" fillId="0" borderId="0" xfId="0" applyFont="1" applyBorder="1" applyAlignment="1">
      <alignment horizontal="center" vertical="top" wrapText="1"/>
    </xf>
    <xf numFmtId="0" fontId="14" fillId="0" borderId="0" xfId="0" applyFont="1" applyFill="1" applyAlignment="1">
      <alignment horizontal="right"/>
    </xf>
    <xf numFmtId="0" fontId="7" fillId="0" borderId="0" xfId="0" applyFont="1" applyFill="1" applyAlignment="1">
      <alignment horizontal="justify"/>
    </xf>
    <xf numFmtId="0" fontId="10" fillId="0" borderId="0" xfId="21" applyFont="1" applyFill="1" applyAlignment="1">
      <alignment horizontal="right"/>
    </xf>
    <xf numFmtId="0" fontId="7" fillId="0" borderId="0" xfId="0" applyFont="1" applyFill="1" applyAlignment="1">
      <alignment horizontal="justify" vertical="top" wrapText="1"/>
    </xf>
    <xf numFmtId="0" fontId="1" fillId="0" borderId="0" xfId="0" applyFont="1" applyFill="1" applyBorder="1" applyAlignment="1">
      <alignment horizontal="justify" wrapText="1"/>
    </xf>
    <xf numFmtId="0" fontId="1" fillId="0" borderId="0" xfId="0" applyFont="1" applyFill="1" applyAlignment="1">
      <alignment horizontal="justify" wrapText="1"/>
    </xf>
    <xf numFmtId="0" fontId="4" fillId="0" borderId="0" xfId="0" applyFont="1" applyFill="1" applyBorder="1" applyAlignment="1">
      <alignment horizontal="center" vertical="top" wrapText="1"/>
    </xf>
    <xf numFmtId="0" fontId="16" fillId="0" borderId="0" xfId="0" applyFont="1" applyFill="1" applyBorder="1" applyAlignment="1">
      <alignment horizontal="left" vertical="center" wrapText="1"/>
    </xf>
    <xf numFmtId="0" fontId="7" fillId="3" borderId="0" xfId="0" applyFont="1" applyFill="1" applyAlignment="1">
      <alignment horizontal="center"/>
    </xf>
    <xf numFmtId="0" fontId="4" fillId="3" borderId="3" xfId="0" applyFont="1" applyFill="1" applyBorder="1" applyAlignment="1">
      <alignment horizontal="center" vertical="top" wrapText="1"/>
    </xf>
    <xf numFmtId="0" fontId="7" fillId="3" borderId="0" xfId="0" applyFont="1" applyFill="1" applyBorder="1" applyAlignment="1">
      <alignment horizontal="center"/>
    </xf>
    <xf numFmtId="0" fontId="7" fillId="3" borderId="1" xfId="0" applyFont="1" applyFill="1" applyBorder="1" applyAlignment="1">
      <alignment horizontal="center"/>
    </xf>
    <xf numFmtId="0" fontId="7" fillId="0" borderId="0" xfId="0" applyFont="1" applyFill="1" applyBorder="1" applyAlignment="1">
      <alignment horizontal="center"/>
    </xf>
    <xf numFmtId="0" fontId="4" fillId="0" borderId="0" xfId="0" applyFont="1" applyBorder="1" applyAlignment="1">
      <alignment horizontal="justify" vertical="top" wrapText="1"/>
    </xf>
    <xf numFmtId="170" fontId="4" fillId="0" borderId="0" xfId="15" applyNumberFormat="1" applyFont="1" applyBorder="1" applyAlignment="1">
      <alignment horizontal="center" vertical="center" wrapText="1"/>
    </xf>
    <xf numFmtId="170" fontId="4" fillId="0" borderId="0" xfId="15" applyNumberFormat="1" applyFont="1" applyBorder="1" applyAlignment="1">
      <alignment horizontal="justify" vertical="top" wrapText="1"/>
    </xf>
    <xf numFmtId="168" fontId="4" fillId="0" borderId="0" xfId="15" applyNumberFormat="1" applyFont="1" applyBorder="1" applyAlignment="1">
      <alignment horizontal="justify" vertical="top" wrapText="1"/>
    </xf>
    <xf numFmtId="0" fontId="6" fillId="0" borderId="0" xfId="0" applyFont="1" applyAlignment="1">
      <alignment horizontal="left"/>
    </xf>
    <xf numFmtId="0" fontId="33" fillId="0" borderId="0" xfId="0" applyFont="1" applyAlignment="1">
      <alignment horizontal="center"/>
    </xf>
    <xf numFmtId="0" fontId="7" fillId="0" borderId="0" xfId="0" applyFont="1" applyFill="1" applyAlignment="1">
      <alignment/>
    </xf>
    <xf numFmtId="0" fontId="7" fillId="0" borderId="0" xfId="0" applyFont="1" applyFill="1" applyAlignment="1">
      <alignment vertical="top"/>
    </xf>
    <xf numFmtId="0" fontId="7" fillId="0" borderId="0" xfId="0" applyFont="1" applyAlignment="1">
      <alignment vertical="top"/>
    </xf>
    <xf numFmtId="0" fontId="0" fillId="0" borderId="0" xfId="0" applyAlignment="1">
      <alignment/>
    </xf>
    <xf numFmtId="0" fontId="7" fillId="0" borderId="0" xfId="0" applyFont="1" applyFill="1" applyAlignment="1">
      <alignment horizontal="right"/>
    </xf>
    <xf numFmtId="0" fontId="7" fillId="0" borderId="0" xfId="0" applyFont="1" applyFill="1" applyAlignment="1">
      <alignment horizontal="right" vertical="top"/>
    </xf>
    <xf numFmtId="0" fontId="7" fillId="0" borderId="0" xfId="0" applyFont="1" applyAlignment="1">
      <alignment horizontal="right" vertical="top"/>
    </xf>
    <xf numFmtId="0" fontId="0" fillId="0" borderId="0" xfId="0" applyAlignment="1">
      <alignment horizontal="right"/>
    </xf>
    <xf numFmtId="0" fontId="9" fillId="0" borderId="0" xfId="0" applyFont="1" applyFill="1" applyAlignment="1">
      <alignment horizontal="justify"/>
    </xf>
    <xf numFmtId="0" fontId="9" fillId="0" borderId="0" xfId="0" applyFont="1" applyFill="1" applyAlignment="1">
      <alignment horizontal="justify" vertical="top" wrapText="1"/>
    </xf>
    <xf numFmtId="0" fontId="9" fillId="0" borderId="0" xfId="0" applyFont="1" applyFill="1" applyAlignment="1">
      <alignment/>
    </xf>
    <xf numFmtId="0" fontId="9" fillId="0" borderId="0" xfId="0" applyFont="1" applyFill="1" applyAlignment="1">
      <alignment horizontal="justify" wrapText="1"/>
    </xf>
    <xf numFmtId="0" fontId="7" fillId="3" borderId="0" xfId="0" applyFont="1" applyFill="1" applyAlignment="1">
      <alignment/>
    </xf>
    <xf numFmtId="0" fontId="31" fillId="3" borderId="0" xfId="0" applyFont="1" applyFill="1" applyAlignment="1">
      <alignment horizontal="right"/>
    </xf>
    <xf numFmtId="0" fontId="31" fillId="3" borderId="0" xfId="0" applyFont="1" applyFill="1" applyAlignment="1">
      <alignment horizontal="center"/>
    </xf>
    <xf numFmtId="0" fontId="31" fillId="3" borderId="0" xfId="0" applyFont="1" applyFill="1" applyAlignment="1">
      <alignment horizontal="left"/>
    </xf>
    <xf numFmtId="0" fontId="28" fillId="0" borderId="0" xfId="0" applyFont="1" applyFill="1" applyAlignment="1">
      <alignment horizontal="center"/>
    </xf>
    <xf numFmtId="0" fontId="33" fillId="0" borderId="0" xfId="0" applyFont="1" applyAlignment="1">
      <alignment/>
    </xf>
    <xf numFmtId="0" fontId="33" fillId="0" borderId="0" xfId="0" applyFont="1" applyAlignment="1">
      <alignment horizontal="justify"/>
    </xf>
    <xf numFmtId="0" fontId="33" fillId="0" borderId="0" xfId="0" applyFont="1" applyAlignment="1">
      <alignment horizontal="left"/>
    </xf>
    <xf numFmtId="0" fontId="0" fillId="0" borderId="0" xfId="0" applyFill="1" applyAlignment="1">
      <alignment/>
    </xf>
    <xf numFmtId="0" fontId="0" fillId="0" borderId="0" xfId="0" applyFill="1" applyAlignment="1">
      <alignment horizontal="justify"/>
    </xf>
    <xf numFmtId="0" fontId="17" fillId="0" borderId="0" xfId="0" applyFont="1" applyFill="1" applyAlignment="1">
      <alignment horizontal="justify"/>
    </xf>
    <xf numFmtId="0" fontId="7" fillId="0" borderId="0" xfId="0" applyFont="1" applyFill="1" applyAlignment="1">
      <alignment horizontal="left" vertical="top" wrapText="1"/>
    </xf>
    <xf numFmtId="0" fontId="7" fillId="0" borderId="0" xfId="0" applyFont="1" applyAlignment="1">
      <alignment horizontal="justify" vertical="top"/>
    </xf>
    <xf numFmtId="0" fontId="12" fillId="0" borderId="0" xfId="0" applyFont="1" applyFill="1" applyAlignment="1">
      <alignment horizontal="center"/>
    </xf>
    <xf numFmtId="0" fontId="9" fillId="0" borderId="0" xfId="0" applyFont="1" applyAlignment="1">
      <alignment horizontal="justify"/>
    </xf>
    <xf numFmtId="0" fontId="31" fillId="0" borderId="0" xfId="0" applyFont="1" applyFill="1" applyAlignment="1">
      <alignment horizontal="right"/>
    </xf>
    <xf numFmtId="0" fontId="29" fillId="2" borderId="0" xfId="21" applyFont="1" applyFill="1" applyAlignment="1">
      <alignment horizontal="justify"/>
    </xf>
    <xf numFmtId="0" fontId="19" fillId="2" borderId="0" xfId="0" applyFont="1" applyFill="1" applyBorder="1" applyAlignment="1">
      <alignment horizontal="justify" wrapText="1"/>
    </xf>
    <xf numFmtId="0" fontId="18" fillId="2" borderId="0" xfId="0" applyFont="1" applyFill="1" applyBorder="1" applyAlignment="1">
      <alignment horizontal="justify"/>
    </xf>
    <xf numFmtId="0" fontId="17" fillId="2" borderId="0" xfId="0" applyFont="1" applyFill="1" applyBorder="1" applyAlignment="1">
      <alignment horizontal="justify" wrapText="1"/>
    </xf>
    <xf numFmtId="0" fontId="0" fillId="0" borderId="0" xfId="0" applyFill="1" applyAlignment="1">
      <alignment horizontal="right"/>
    </xf>
    <xf numFmtId="2" fontId="0" fillId="0" borderId="0" xfId="0" applyNumberFormat="1" applyAlignment="1">
      <alignment horizontal="justify"/>
    </xf>
    <xf numFmtId="167" fontId="0" fillId="0" borderId="0" xfId="0" applyNumberFormat="1" applyAlignment="1">
      <alignment horizontal="justify"/>
    </xf>
    <xf numFmtId="0" fontId="7" fillId="0" borderId="0" xfId="0" applyFont="1" applyAlignment="1">
      <alignment horizontal="left" vertical="top" wrapText="1"/>
    </xf>
    <xf numFmtId="0" fontId="4" fillId="0" borderId="0" xfId="0" applyFont="1" applyBorder="1" applyAlignment="1">
      <alignment horizontal="center" vertical="top" wrapText="1"/>
    </xf>
    <xf numFmtId="0" fontId="7" fillId="3" borderId="0" xfId="0" applyFont="1" applyFill="1" applyBorder="1" applyAlignment="1">
      <alignment horizontal="center" vertical="center" wrapText="1"/>
    </xf>
    <xf numFmtId="0" fontId="33" fillId="0" borderId="0" xfId="0" applyFont="1" applyBorder="1" applyAlignment="1">
      <alignment horizontal="center" vertical="top" wrapText="1"/>
    </xf>
    <xf numFmtId="0" fontId="1" fillId="0" borderId="0" xfId="0" applyFont="1" applyFill="1" applyAlignment="1">
      <alignment horizontal="center"/>
    </xf>
    <xf numFmtId="0" fontId="7" fillId="0" borderId="1" xfId="0" applyFont="1" applyFill="1" applyBorder="1" applyAlignment="1">
      <alignment horizontal="center"/>
    </xf>
    <xf numFmtId="0" fontId="1" fillId="0" borderId="1" xfId="0" applyFont="1" applyFill="1" applyBorder="1" applyAlignment="1">
      <alignment horizontal="center"/>
    </xf>
    <xf numFmtId="176" fontId="7" fillId="0" borderId="0" xfId="0" applyNumberFormat="1" applyFont="1" applyFill="1" applyAlignment="1">
      <alignment horizontal="center"/>
    </xf>
    <xf numFmtId="176" fontId="7" fillId="0" borderId="1" xfId="0" applyNumberFormat="1" applyFont="1" applyFill="1" applyBorder="1" applyAlignment="1">
      <alignment horizontal="center"/>
    </xf>
    <xf numFmtId="0" fontId="6" fillId="0" borderId="0" xfId="0" applyFont="1" applyBorder="1" applyAlignment="1">
      <alignment horizontal="left" vertical="top" wrapText="1"/>
    </xf>
    <xf numFmtId="49" fontId="6" fillId="3" borderId="1" xfId="0" applyNumberFormat="1" applyFont="1" applyFill="1" applyBorder="1" applyAlignment="1">
      <alignment horizontal="center" vertical="center" wrapText="1"/>
    </xf>
    <xf numFmtId="176" fontId="7" fillId="0" borderId="0" xfId="0" applyNumberFormat="1" applyFont="1" applyFill="1" applyBorder="1" applyAlignment="1">
      <alignment horizontal="center"/>
    </xf>
    <xf numFmtId="176" fontId="7" fillId="3" borderId="0" xfId="0" applyNumberFormat="1" applyFont="1" applyFill="1" applyAlignment="1">
      <alignment horizontal="center"/>
    </xf>
    <xf numFmtId="0" fontId="7" fillId="0" borderId="0" xfId="0" applyFont="1" applyBorder="1" applyAlignment="1">
      <alignment horizontal="justify"/>
    </xf>
    <xf numFmtId="0" fontId="7" fillId="0" borderId="0" xfId="0" applyFont="1" applyAlignment="1">
      <alignment/>
    </xf>
    <xf numFmtId="0" fontId="7" fillId="0" borderId="0" xfId="0" applyFont="1" applyAlignment="1">
      <alignment horizontal="left"/>
    </xf>
    <xf numFmtId="0" fontId="7" fillId="0" borderId="0" xfId="0" applyFont="1" applyFill="1" applyBorder="1" applyAlignment="1">
      <alignment horizontal="center" vertical="top" wrapText="1"/>
    </xf>
    <xf numFmtId="0" fontId="7" fillId="0" borderId="1" xfId="0" applyFont="1" applyFill="1" applyBorder="1" applyAlignment="1">
      <alignment horizontal="center" vertical="top" wrapText="1"/>
    </xf>
    <xf numFmtId="0" fontId="7" fillId="3" borderId="4" xfId="0" applyFont="1" applyFill="1" applyBorder="1" applyAlignment="1">
      <alignment horizontal="center" vertical="top" wrapText="1"/>
    </xf>
    <xf numFmtId="0" fontId="7" fillId="3" borderId="0" xfId="0" applyFont="1" applyFill="1" applyBorder="1" applyAlignment="1">
      <alignment horizontal="center" vertical="top" wrapText="1"/>
    </xf>
    <xf numFmtId="0" fontId="37" fillId="0" borderId="0" xfId="0" applyFont="1" applyAlignment="1">
      <alignment horizontal="justify"/>
    </xf>
    <xf numFmtId="0" fontId="7" fillId="0" borderId="0" xfId="0" applyFont="1" applyBorder="1" applyAlignment="1">
      <alignment horizontal="center" wrapText="1"/>
    </xf>
    <xf numFmtId="0" fontId="38" fillId="0" borderId="0" xfId="0" applyFont="1" applyAlignment="1">
      <alignment/>
    </xf>
    <xf numFmtId="0" fontId="1" fillId="0" borderId="1" xfId="0" applyFont="1" applyBorder="1" applyAlignment="1">
      <alignment horizontal="center" vertical="top" wrapText="1"/>
    </xf>
    <xf numFmtId="177" fontId="7" fillId="0" borderId="0" xfId="0" applyNumberFormat="1" applyFont="1" applyBorder="1" applyAlignment="1">
      <alignment horizontal="center" vertical="top" wrapText="1"/>
    </xf>
    <xf numFmtId="0" fontId="1" fillId="3" borderId="0" xfId="0" applyFont="1" applyFill="1" applyBorder="1" applyAlignment="1">
      <alignment horizontal="center"/>
    </xf>
    <xf numFmtId="0" fontId="7" fillId="3" borderId="1" xfId="0" applyFont="1" applyFill="1" applyBorder="1" applyAlignment="1">
      <alignment horizontal="center" vertical="top" wrapText="1"/>
    </xf>
    <xf numFmtId="0" fontId="7" fillId="3" borderId="1" xfId="0" applyFont="1" applyFill="1" applyBorder="1" applyAlignment="1">
      <alignment horizontal="center" wrapText="1"/>
    </xf>
    <xf numFmtId="0" fontId="7" fillId="3" borderId="0" xfId="0" applyFont="1" applyFill="1" applyBorder="1" applyAlignment="1">
      <alignment horizontal="center" wrapText="1"/>
    </xf>
    <xf numFmtId="0" fontId="7" fillId="0" borderId="0" xfId="0" applyFont="1" applyFill="1" applyBorder="1" applyAlignment="1">
      <alignment horizontal="center" wrapText="1"/>
    </xf>
    <xf numFmtId="0" fontId="7" fillId="3" borderId="5" xfId="0" applyFont="1" applyFill="1" applyBorder="1" applyAlignment="1">
      <alignment horizontal="center" vertical="top" wrapText="1"/>
    </xf>
    <xf numFmtId="0" fontId="38" fillId="0" borderId="0" xfId="0" applyFont="1" applyAlignment="1">
      <alignment horizontal="justify"/>
    </xf>
    <xf numFmtId="0" fontId="21" fillId="0" borderId="0" xfId="0" applyFont="1" applyAlignment="1">
      <alignment horizontal="justify"/>
    </xf>
    <xf numFmtId="177" fontId="7" fillId="0" borderId="0" xfId="0" applyNumberFormat="1" applyFont="1" applyFill="1" applyBorder="1" applyAlignment="1">
      <alignment horizontal="center" vertical="top" wrapText="1"/>
    </xf>
    <xf numFmtId="179" fontId="0" fillId="0" borderId="0" xfId="22" applyNumberFormat="1" applyAlignment="1">
      <alignment/>
    </xf>
    <xf numFmtId="181" fontId="7" fillId="0" borderId="0" xfId="0" applyNumberFormat="1" applyFont="1" applyAlignment="1">
      <alignment/>
    </xf>
    <xf numFmtId="179" fontId="7" fillId="0" borderId="0" xfId="22" applyNumberFormat="1" applyFont="1" applyAlignment="1">
      <alignment horizontal="center"/>
    </xf>
    <xf numFmtId="180" fontId="7" fillId="0" borderId="0" xfId="17" applyNumberFormat="1" applyFont="1" applyAlignment="1">
      <alignment horizontal="center"/>
    </xf>
    <xf numFmtId="0" fontId="1" fillId="3" borderId="0" xfId="0" applyFont="1" applyFill="1" applyAlignment="1">
      <alignment horizontal="center"/>
    </xf>
    <xf numFmtId="0" fontId="7" fillId="3"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0" fontId="1" fillId="3" borderId="0" xfId="0" applyFont="1" applyFill="1" applyAlignment="1">
      <alignment horizontal="center" vertical="top" wrapText="1"/>
    </xf>
    <xf numFmtId="167" fontId="1" fillId="3" borderId="0" xfId="0" applyNumberFormat="1" applyFont="1" applyFill="1" applyAlignment="1">
      <alignment horizontal="center" vertical="top" wrapText="1"/>
    </xf>
    <xf numFmtId="0" fontId="1" fillId="3" borderId="0" xfId="0" applyFont="1" applyFill="1" applyAlignment="1">
      <alignment horizontal="left" vertical="center" wrapText="1"/>
    </xf>
    <xf numFmtId="0" fontId="32" fillId="0" borderId="0" xfId="0" applyFont="1" applyFill="1" applyAlignment="1">
      <alignment horizontal="center" vertical="top" wrapText="1"/>
    </xf>
    <xf numFmtId="0" fontId="32" fillId="0" borderId="1" xfId="0" applyFont="1" applyFill="1" applyBorder="1" applyAlignment="1">
      <alignment horizontal="center" vertical="top" wrapText="1"/>
    </xf>
    <xf numFmtId="0" fontId="1" fillId="0" borderId="0" xfId="0" applyFont="1" applyBorder="1" applyAlignment="1">
      <alignment horizontal="center"/>
    </xf>
    <xf numFmtId="0" fontId="21" fillId="3" borderId="0" xfId="0" applyFont="1" applyFill="1" applyBorder="1" applyAlignment="1">
      <alignment horizontal="center" vertical="top" wrapText="1"/>
    </xf>
    <xf numFmtId="0" fontId="1" fillId="3" borderId="1" xfId="0" applyFont="1" applyFill="1" applyBorder="1" applyAlignment="1">
      <alignment horizontal="center"/>
    </xf>
    <xf numFmtId="0" fontId="31" fillId="0" borderId="0" xfId="0" applyFont="1" applyFill="1" applyAlignment="1">
      <alignment horizontal="center"/>
    </xf>
    <xf numFmtId="49" fontId="17" fillId="2" borderId="0" xfId="0" applyNumberFormat="1" applyFont="1" applyFill="1" applyAlignment="1">
      <alignment horizontal="justify" vertical="center"/>
    </xf>
    <xf numFmtId="0" fontId="1" fillId="0" borderId="0" xfId="0" applyFont="1" applyAlignment="1">
      <alignment horizontal="left" vertical="top" wrapText="1"/>
    </xf>
    <xf numFmtId="0" fontId="1" fillId="0" borderId="0" xfId="0" applyFont="1" applyBorder="1" applyAlignment="1">
      <alignment horizontal="left" vertical="top" wrapText="1"/>
    </xf>
    <xf numFmtId="0" fontId="1" fillId="0" borderId="2" xfId="0" applyFont="1" applyBorder="1" applyAlignment="1">
      <alignment horizontal="left" vertical="top" wrapText="1"/>
    </xf>
    <xf numFmtId="0" fontId="1" fillId="0" borderId="1" xfId="0" applyFont="1" applyBorder="1" applyAlignment="1">
      <alignment horizontal="left" vertical="top" wrapText="1"/>
    </xf>
    <xf numFmtId="0" fontId="40" fillId="2" borderId="0" xfId="0" applyFont="1" applyFill="1" applyAlignment="1">
      <alignment horizontal="justify"/>
    </xf>
    <xf numFmtId="0" fontId="24" fillId="2" borderId="0" xfId="0" applyFont="1" applyFill="1" applyAlignment="1">
      <alignment horizontal="center" vertical="center" wrapText="1"/>
    </xf>
    <xf numFmtId="0" fontId="41" fillId="2" borderId="0" xfId="0" applyFont="1" applyFill="1" applyAlignment="1">
      <alignment horizontal="left"/>
    </xf>
    <xf numFmtId="0" fontId="6" fillId="0" borderId="0" xfId="0" applyFont="1" applyFill="1" applyAlignment="1">
      <alignment horizontal="left"/>
    </xf>
    <xf numFmtId="0" fontId="7" fillId="0" borderId="0" xfId="0" applyFont="1" applyFill="1" applyAlignment="1">
      <alignment horizontal="center" vertical="top" wrapText="1"/>
    </xf>
    <xf numFmtId="2" fontId="7" fillId="3" borderId="0" xfId="0" applyNumberFormat="1" applyFont="1" applyFill="1" applyAlignment="1">
      <alignment horizontal="center" vertical="top" wrapText="1"/>
    </xf>
    <xf numFmtId="2" fontId="7" fillId="0" borderId="0" xfId="0" applyNumberFormat="1" applyFont="1" applyAlignment="1">
      <alignment horizontal="center" vertical="top" wrapText="1"/>
    </xf>
    <xf numFmtId="2" fontId="7" fillId="0" borderId="0" xfId="0" applyNumberFormat="1" applyFont="1" applyBorder="1" applyAlignment="1">
      <alignment horizontal="center" vertical="top" wrapText="1"/>
    </xf>
    <xf numFmtId="167" fontId="7" fillId="3" borderId="0" xfId="0" applyNumberFormat="1" applyFont="1" applyFill="1" applyAlignment="1">
      <alignment horizontal="center" vertical="top" wrapText="1"/>
    </xf>
    <xf numFmtId="167" fontId="7" fillId="0" borderId="0" xfId="0" applyNumberFormat="1" applyFont="1" applyAlignment="1">
      <alignment horizontal="center" vertical="top" wrapText="1"/>
    </xf>
    <xf numFmtId="1" fontId="7" fillId="3" borderId="0" xfId="0" applyNumberFormat="1" applyFont="1" applyFill="1" applyAlignment="1">
      <alignment horizontal="center" vertical="top" wrapText="1"/>
    </xf>
    <xf numFmtId="1" fontId="7" fillId="0" borderId="0" xfId="0" applyNumberFormat="1" applyFont="1" applyAlignment="1">
      <alignment horizontal="center" vertical="top" wrapText="1"/>
    </xf>
    <xf numFmtId="1" fontId="7" fillId="3" borderId="0" xfId="0" applyNumberFormat="1" applyFont="1" applyFill="1" applyBorder="1" applyAlignment="1">
      <alignment horizontal="center" vertical="top" wrapText="1"/>
    </xf>
    <xf numFmtId="167" fontId="7" fillId="3" borderId="0" xfId="0" applyNumberFormat="1" applyFont="1" applyFill="1" applyBorder="1" applyAlignment="1">
      <alignment horizontal="center" vertical="top" wrapText="1"/>
    </xf>
    <xf numFmtId="2" fontId="7" fillId="0" borderId="0" xfId="0" applyNumberFormat="1" applyFont="1" applyFill="1" applyAlignment="1">
      <alignment horizontal="center" vertical="top" wrapText="1"/>
    </xf>
    <xf numFmtId="2" fontId="7" fillId="3" borderId="0" xfId="0" applyNumberFormat="1" applyFont="1" applyFill="1" applyBorder="1" applyAlignment="1">
      <alignment horizontal="center" vertical="top" wrapText="1"/>
    </xf>
    <xf numFmtId="2" fontId="7" fillId="0" borderId="1" xfId="0" applyNumberFormat="1" applyFont="1" applyBorder="1" applyAlignment="1">
      <alignment horizontal="center" vertical="top" wrapText="1"/>
    </xf>
    <xf numFmtId="2" fontId="7" fillId="0" borderId="0" xfId="0" applyNumberFormat="1" applyFont="1" applyFill="1" applyBorder="1" applyAlignment="1">
      <alignment horizontal="center" vertical="center" wrapText="1"/>
    </xf>
    <xf numFmtId="49" fontId="17" fillId="2" borderId="0" xfId="0" applyNumberFormat="1" applyFont="1" applyFill="1" applyAlignment="1">
      <alignment horizontal="left" vertical="center"/>
    </xf>
    <xf numFmtId="0" fontId="24" fillId="2" borderId="0" xfId="0" applyFont="1" applyFill="1" applyAlignment="1">
      <alignment horizontal="right" vertical="center" wrapText="1"/>
    </xf>
    <xf numFmtId="0" fontId="7" fillId="2" borderId="0" xfId="0" applyFont="1" applyFill="1" applyAlignment="1">
      <alignment horizontal="right"/>
    </xf>
    <xf numFmtId="0" fontId="7" fillId="0" borderId="0" xfId="0" applyFont="1" applyBorder="1" applyAlignment="1">
      <alignment horizontal="center" vertical="center" wrapText="1"/>
    </xf>
    <xf numFmtId="0" fontId="7" fillId="3" borderId="5" xfId="0" applyFont="1" applyFill="1" applyBorder="1" applyAlignment="1">
      <alignment horizontal="center" vertical="center" wrapText="1"/>
    </xf>
    <xf numFmtId="0" fontId="7" fillId="0" borderId="0" xfId="0" applyFont="1" applyBorder="1" applyAlignment="1">
      <alignment horizontal="left" vertical="top" wrapText="1"/>
    </xf>
    <xf numFmtId="0" fontId="7" fillId="0" borderId="1" xfId="0" applyFont="1" applyBorder="1" applyAlignment="1">
      <alignment horizontal="left" vertical="top" wrapText="1"/>
    </xf>
    <xf numFmtId="0" fontId="7" fillId="3" borderId="0" xfId="0" applyFont="1" applyFill="1" applyAlignment="1">
      <alignment horizontal="left" vertical="top" wrapText="1"/>
    </xf>
    <xf numFmtId="0" fontId="7" fillId="3" borderId="0" xfId="0" applyFont="1" applyFill="1" applyBorder="1" applyAlignment="1">
      <alignment horizontal="left" vertical="top" wrapText="1"/>
    </xf>
    <xf numFmtId="0" fontId="1" fillId="0" borderId="0" xfId="0" applyFont="1" applyFill="1" applyBorder="1" applyAlignment="1">
      <alignment horizontal="center"/>
    </xf>
    <xf numFmtId="0" fontId="7" fillId="0" borderId="0" xfId="0" applyFont="1" applyFill="1" applyBorder="1" applyAlignment="1">
      <alignment horizontal="center" vertical="center" wrapText="1"/>
    </xf>
    <xf numFmtId="0" fontId="32" fillId="0" borderId="0" xfId="0" applyFont="1" applyFill="1" applyBorder="1" applyAlignment="1">
      <alignment horizontal="center"/>
    </xf>
    <xf numFmtId="0" fontId="33" fillId="0" borderId="0" xfId="0" applyFont="1" applyFill="1" applyBorder="1" applyAlignment="1">
      <alignment horizontal="center"/>
    </xf>
    <xf numFmtId="0" fontId="6" fillId="0" borderId="0" xfId="0" applyFont="1" applyFill="1" applyBorder="1" applyAlignment="1">
      <alignment horizontal="justify" vertical="top" wrapText="1"/>
    </xf>
    <xf numFmtId="0" fontId="7" fillId="0" borderId="0" xfId="0" applyFont="1" applyAlignment="1">
      <alignment horizontal="center" vertical="center" wrapText="1"/>
    </xf>
    <xf numFmtId="0" fontId="21" fillId="0" borderId="0" xfId="0" applyFont="1" applyBorder="1" applyAlignment="1">
      <alignment horizontal="center" vertical="center" wrapText="1"/>
    </xf>
    <xf numFmtId="0" fontId="21" fillId="3" borderId="4"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26" fillId="2" borderId="0" xfId="0" applyFont="1" applyFill="1" applyAlignment="1">
      <alignment horizontal="left" vertical="center" wrapText="1"/>
    </xf>
    <xf numFmtId="0" fontId="44" fillId="0" borderId="0" xfId="0" applyFont="1" applyFill="1" applyAlignment="1">
      <alignment horizontal="justify"/>
    </xf>
    <xf numFmtId="167" fontId="4" fillId="0" borderId="0" xfId="0" applyNumberFormat="1" applyFont="1" applyFill="1" applyBorder="1" applyAlignment="1">
      <alignment horizontal="center" vertical="top" wrapText="1"/>
    </xf>
    <xf numFmtId="167" fontId="4" fillId="3" borderId="0" xfId="0" applyNumberFormat="1" applyFont="1" applyFill="1" applyBorder="1" applyAlignment="1">
      <alignment horizontal="center" vertical="top" wrapText="1"/>
    </xf>
    <xf numFmtId="167" fontId="4" fillId="3" borderId="1" xfId="0" applyNumberFormat="1" applyFont="1" applyFill="1" applyBorder="1" applyAlignment="1">
      <alignment horizontal="center" vertical="top" wrapText="1"/>
    </xf>
    <xf numFmtId="175" fontId="7" fillId="0" borderId="0" xfId="0" applyNumberFormat="1" applyFont="1" applyFill="1" applyBorder="1" applyAlignment="1">
      <alignment horizontal="center" vertical="top" wrapText="1"/>
    </xf>
    <xf numFmtId="175" fontId="7" fillId="0" borderId="0" xfId="0" applyNumberFormat="1" applyFont="1" applyBorder="1" applyAlignment="1">
      <alignment horizontal="center" vertical="top" wrapText="1"/>
    </xf>
    <xf numFmtId="175" fontId="7" fillId="3" borderId="0" xfId="0" applyNumberFormat="1" applyFont="1" applyFill="1" applyBorder="1" applyAlignment="1">
      <alignment horizontal="center" vertical="top" wrapText="1"/>
    </xf>
    <xf numFmtId="175" fontId="0" fillId="0" borderId="0" xfId="0" applyNumberFormat="1" applyAlignment="1">
      <alignment horizontal="justify"/>
    </xf>
    <xf numFmtId="175" fontId="0" fillId="0" borderId="0" xfId="0" applyNumberFormat="1" applyAlignment="1">
      <alignment/>
    </xf>
    <xf numFmtId="0" fontId="7" fillId="0" borderId="0" xfId="0" applyFont="1" applyFill="1" applyAlignment="1">
      <alignment horizontal="justify" vertical="center" wrapText="1"/>
    </xf>
    <xf numFmtId="1" fontId="24" fillId="2" borderId="0" xfId="0" applyNumberFormat="1" applyFont="1" applyFill="1" applyAlignment="1">
      <alignment/>
    </xf>
    <xf numFmtId="0" fontId="24" fillId="2" borderId="0" xfId="0" applyFont="1" applyFill="1" applyAlignment="1">
      <alignment horizontal="right"/>
    </xf>
    <xf numFmtId="0" fontId="24" fillId="2" borderId="0" xfId="0" applyFont="1" applyFill="1" applyAlignment="1">
      <alignment horizontal="right" vertical="center"/>
    </xf>
    <xf numFmtId="0" fontId="47" fillId="2" borderId="0" xfId="0" applyFont="1" applyFill="1" applyAlignment="1">
      <alignment horizontal="justify"/>
    </xf>
    <xf numFmtId="0" fontId="14" fillId="0" borderId="0" xfId="0" applyFont="1" applyAlignment="1">
      <alignment horizontal="right"/>
    </xf>
    <xf numFmtId="0" fontId="7" fillId="0" borderId="0" xfId="0" applyFont="1" applyFill="1" applyAlignment="1">
      <alignment vertical="center"/>
    </xf>
    <xf numFmtId="0" fontId="7" fillId="0" borderId="0" xfId="0" applyFont="1" applyFill="1" applyAlignment="1">
      <alignment horizontal="left" vertical="top"/>
    </xf>
    <xf numFmtId="176" fontId="7" fillId="0" borderId="0" xfId="0" applyNumberFormat="1" applyFont="1" applyFill="1" applyBorder="1" applyAlignment="1">
      <alignment horizontal="center" vertical="top" wrapText="1"/>
    </xf>
    <xf numFmtId="176" fontId="7" fillId="0" borderId="1" xfId="0" applyNumberFormat="1" applyFont="1" applyFill="1" applyBorder="1" applyAlignment="1">
      <alignment horizontal="center" vertical="top" wrapText="1"/>
    </xf>
    <xf numFmtId="176" fontId="7" fillId="0" borderId="0" xfId="0" applyNumberFormat="1" applyFont="1" applyBorder="1" applyAlignment="1">
      <alignment horizontal="center"/>
    </xf>
    <xf numFmtId="176" fontId="38" fillId="0" borderId="0" xfId="0" applyNumberFormat="1" applyFont="1" applyAlignment="1">
      <alignment horizontal="center"/>
    </xf>
    <xf numFmtId="175" fontId="38" fillId="0" borderId="0" xfId="0" applyNumberFormat="1" applyFont="1" applyAlignment="1">
      <alignment/>
    </xf>
    <xf numFmtId="167" fontId="7" fillId="0" borderId="0" xfId="0" applyNumberFormat="1" applyFont="1" applyBorder="1" applyAlignment="1">
      <alignment horizontal="center" vertical="top" wrapText="1"/>
    </xf>
    <xf numFmtId="176" fontId="7" fillId="3" borderId="0" xfId="0" applyNumberFormat="1" applyFont="1" applyFill="1" applyBorder="1" applyAlignment="1">
      <alignment horizontal="center" vertical="top" wrapText="1"/>
    </xf>
    <xf numFmtId="167" fontId="4" fillId="0" borderId="0" xfId="0" applyNumberFormat="1" applyFont="1" applyBorder="1" applyAlignment="1">
      <alignment horizontal="center" vertical="top" wrapText="1"/>
    </xf>
    <xf numFmtId="177" fontId="4" fillId="0" borderId="0" xfId="0" applyNumberFormat="1" applyFont="1" applyBorder="1" applyAlignment="1">
      <alignment horizontal="center" vertical="top" wrapText="1"/>
    </xf>
    <xf numFmtId="0" fontId="23" fillId="3" borderId="0" xfId="0" applyFont="1" applyFill="1" applyBorder="1" applyAlignment="1">
      <alignment horizontal="center" vertical="top" wrapText="1"/>
    </xf>
    <xf numFmtId="0" fontId="15" fillId="3" borderId="0" xfId="0" applyFont="1" applyFill="1" applyBorder="1" applyAlignment="1">
      <alignment horizontal="center" vertical="top" wrapText="1"/>
    </xf>
    <xf numFmtId="0" fontId="7" fillId="0" borderId="0" xfId="0" applyFont="1" applyFill="1" applyAlignment="1">
      <alignment horizontal="left"/>
    </xf>
    <xf numFmtId="0" fontId="38" fillId="0" borderId="0" xfId="0" applyFont="1" applyAlignment="1">
      <alignment horizontal="justify" vertical="center" wrapText="1"/>
    </xf>
    <xf numFmtId="177" fontId="4" fillId="3" borderId="0" xfId="0" applyNumberFormat="1" applyFont="1" applyFill="1" applyBorder="1" applyAlignment="1">
      <alignment horizontal="center" vertical="top" wrapText="1"/>
    </xf>
    <xf numFmtId="0" fontId="23" fillId="0" borderId="0" xfId="0" applyFont="1" applyBorder="1" applyAlignment="1">
      <alignment horizontal="justify" vertical="top" wrapText="1"/>
    </xf>
    <xf numFmtId="0" fontId="23" fillId="3" borderId="0" xfId="0" applyFont="1" applyFill="1" applyBorder="1" applyAlignment="1">
      <alignment horizontal="justify" vertical="top" wrapText="1"/>
    </xf>
    <xf numFmtId="0" fontId="23" fillId="3" borderId="1" xfId="0" applyFont="1" applyFill="1" applyBorder="1" applyAlignment="1">
      <alignment horizontal="justify" vertical="top" wrapText="1"/>
    </xf>
    <xf numFmtId="177" fontId="4" fillId="3" borderId="1" xfId="0" applyNumberFormat="1" applyFont="1" applyFill="1" applyBorder="1" applyAlignment="1">
      <alignment horizontal="center" vertical="top" wrapText="1"/>
    </xf>
    <xf numFmtId="176" fontId="7" fillId="3" borderId="1" xfId="0" applyNumberFormat="1" applyFont="1" applyFill="1" applyBorder="1" applyAlignment="1">
      <alignment horizontal="center"/>
    </xf>
    <xf numFmtId="0" fontId="7" fillId="0" borderId="0" xfId="0" applyFont="1" applyBorder="1" applyAlignment="1">
      <alignment horizontal="center"/>
    </xf>
    <xf numFmtId="0" fontId="0" fillId="0" borderId="0" xfId="0" applyFill="1" applyBorder="1" applyAlignment="1">
      <alignment horizontal="justify"/>
    </xf>
    <xf numFmtId="0" fontId="1" fillId="0" borderId="0" xfId="0" applyFont="1" applyBorder="1" applyAlignment="1">
      <alignment horizontal="center" wrapText="1"/>
    </xf>
    <xf numFmtId="0" fontId="7" fillId="0" borderId="1" xfId="0" applyFont="1" applyBorder="1" applyAlignment="1">
      <alignment horizontal="center"/>
    </xf>
    <xf numFmtId="0" fontId="1" fillId="0" borderId="1" xfId="0" applyFont="1" applyBorder="1" applyAlignment="1">
      <alignment/>
    </xf>
    <xf numFmtId="175" fontId="7" fillId="0" borderId="1" xfId="0" applyNumberFormat="1" applyFont="1" applyBorder="1" applyAlignment="1">
      <alignment horizontal="center"/>
    </xf>
    <xf numFmtId="177" fontId="7" fillId="3" borderId="0" xfId="0" applyNumberFormat="1" applyFont="1" applyFill="1" applyBorder="1" applyAlignment="1">
      <alignment horizontal="center" vertical="top" wrapText="1"/>
    </xf>
    <xf numFmtId="0" fontId="7" fillId="0" borderId="0" xfId="0" applyFont="1" applyFill="1" applyAlignment="1">
      <alignment horizontal="center"/>
    </xf>
    <xf numFmtId="0" fontId="4" fillId="0" borderId="0" xfId="0" applyFont="1" applyFill="1" applyBorder="1" applyAlignment="1">
      <alignment horizontal="center" vertical="center" wrapText="1"/>
    </xf>
    <xf numFmtId="0" fontId="7" fillId="0" borderId="0" xfId="0" applyFont="1" applyFill="1" applyBorder="1" applyAlignment="1">
      <alignment/>
    </xf>
    <xf numFmtId="0" fontId="0" fillId="0" borderId="0" xfId="0" applyFill="1" applyBorder="1" applyAlignment="1">
      <alignment/>
    </xf>
    <xf numFmtId="0" fontId="4" fillId="0" borderId="0" xfId="0" applyFont="1" applyFill="1" applyBorder="1" applyAlignment="1">
      <alignment horizontal="justify" vertical="top" wrapText="1"/>
    </xf>
    <xf numFmtId="170" fontId="4" fillId="0" borderId="0" xfId="15" applyNumberFormat="1" applyFont="1" applyFill="1" applyBorder="1" applyAlignment="1">
      <alignment vertical="center" wrapText="1"/>
    </xf>
    <xf numFmtId="170" fontId="4" fillId="0" borderId="0" xfId="15" applyNumberFormat="1" applyFont="1" applyFill="1" applyBorder="1" applyAlignment="1">
      <alignment vertical="top" wrapText="1"/>
    </xf>
    <xf numFmtId="168" fontId="4" fillId="0" borderId="0" xfId="15" applyNumberFormat="1" applyFont="1" applyFill="1" applyBorder="1" applyAlignment="1">
      <alignment vertical="top" wrapText="1"/>
    </xf>
    <xf numFmtId="0" fontId="0" fillId="0" borderId="0" xfId="0" applyNumberFormat="1" applyFill="1" applyBorder="1" applyAlignment="1">
      <alignment/>
    </xf>
    <xf numFmtId="43" fontId="0" fillId="0" borderId="0" xfId="0" applyNumberFormat="1" applyFill="1" applyBorder="1" applyAlignment="1">
      <alignment/>
    </xf>
    <xf numFmtId="170" fontId="0" fillId="0" borderId="0" xfId="0" applyNumberFormat="1" applyFill="1" applyBorder="1" applyAlignment="1">
      <alignment/>
    </xf>
    <xf numFmtId="197" fontId="0" fillId="0" borderId="0" xfId="0" applyNumberFormat="1" applyFill="1" applyBorder="1" applyAlignment="1">
      <alignment/>
    </xf>
    <xf numFmtId="0" fontId="1" fillId="0" borderId="0" xfId="0" applyFont="1" applyFill="1" applyAlignment="1">
      <alignment/>
    </xf>
    <xf numFmtId="0" fontId="0" fillId="3" borderId="0" xfId="0" applyFill="1" applyAlignment="1">
      <alignment/>
    </xf>
    <xf numFmtId="170" fontId="4" fillId="0" borderId="0" xfId="15" applyNumberFormat="1" applyFont="1" applyFill="1" applyBorder="1" applyAlignment="1">
      <alignment horizontal="center" vertical="center" wrapText="1"/>
    </xf>
    <xf numFmtId="170" fontId="4" fillId="0" borderId="0" xfId="15" applyNumberFormat="1" applyFont="1" applyFill="1" applyBorder="1" applyAlignment="1">
      <alignment horizontal="justify" vertical="top" wrapText="1"/>
    </xf>
    <xf numFmtId="168" fontId="4" fillId="0" borderId="0" xfId="15" applyNumberFormat="1" applyFont="1" applyFill="1" applyBorder="1" applyAlignment="1">
      <alignment horizontal="justify" vertical="top" wrapText="1"/>
    </xf>
    <xf numFmtId="0" fontId="7" fillId="0" borderId="0" xfId="0" applyFont="1" applyFill="1" applyAlignment="1">
      <alignment vertical="center" wrapText="1"/>
    </xf>
    <xf numFmtId="0" fontId="7" fillId="0" borderId="1" xfId="0" applyFont="1" applyFill="1" applyBorder="1" applyAlignment="1">
      <alignment vertical="center" wrapText="1"/>
    </xf>
    <xf numFmtId="0" fontId="7" fillId="2" borderId="0" xfId="0" applyFont="1" applyFill="1" applyBorder="1" applyAlignment="1">
      <alignment horizontal="center" vertical="top" wrapText="1"/>
    </xf>
    <xf numFmtId="177" fontId="7" fillId="2" borderId="0" xfId="0" applyNumberFormat="1" applyFont="1" applyFill="1" applyBorder="1" applyAlignment="1">
      <alignment horizontal="center" vertical="top" wrapText="1"/>
    </xf>
    <xf numFmtId="177" fontId="7" fillId="3" borderId="0" xfId="0" applyNumberFormat="1" applyFont="1" applyFill="1" applyAlignment="1">
      <alignment horizontal="center"/>
    </xf>
    <xf numFmtId="9" fontId="7" fillId="3" borderId="0" xfId="22" applyFont="1" applyFill="1" applyAlignment="1">
      <alignment horizontal="center"/>
    </xf>
    <xf numFmtId="179" fontId="7" fillId="3" borderId="0" xfId="22" applyNumberFormat="1" applyFont="1" applyFill="1" applyAlignment="1">
      <alignment horizontal="center"/>
    </xf>
    <xf numFmtId="179" fontId="7" fillId="3" borderId="0" xfId="0" applyNumberFormat="1" applyFont="1" applyFill="1" applyAlignment="1">
      <alignment horizontal="center"/>
    </xf>
    <xf numFmtId="179" fontId="7" fillId="3" borderId="0" xfId="22" applyNumberFormat="1" applyFont="1" applyFill="1" applyBorder="1" applyAlignment="1">
      <alignment horizontal="center" vertical="top" wrapText="1"/>
    </xf>
    <xf numFmtId="179" fontId="7" fillId="2" borderId="0" xfId="22" applyNumberFormat="1" applyFont="1" applyFill="1" applyBorder="1" applyAlignment="1">
      <alignment horizontal="center" vertical="top" wrapText="1"/>
    </xf>
    <xf numFmtId="179" fontId="7" fillId="3" borderId="0" xfId="0" applyNumberFormat="1" applyFont="1" applyFill="1" applyBorder="1" applyAlignment="1">
      <alignment horizontal="center" vertical="top" wrapText="1"/>
    </xf>
    <xf numFmtId="179" fontId="7" fillId="2" borderId="0" xfId="0" applyNumberFormat="1" applyFont="1" applyFill="1" applyBorder="1" applyAlignment="1">
      <alignment horizontal="center" vertical="top" wrapText="1"/>
    </xf>
    <xf numFmtId="9" fontId="7" fillId="3" borderId="0" xfId="0" applyNumberFormat="1" applyFont="1" applyFill="1" applyAlignment="1">
      <alignment horizontal="center"/>
    </xf>
    <xf numFmtId="177" fontId="7" fillId="0" borderId="0" xfId="0" applyNumberFormat="1" applyFont="1" applyFill="1" applyAlignment="1">
      <alignment horizontal="center"/>
    </xf>
    <xf numFmtId="177" fontId="7" fillId="3" borderId="5" xfId="0" applyNumberFormat="1" applyFont="1" applyFill="1" applyBorder="1" applyAlignment="1">
      <alignment horizontal="center" vertical="top" wrapText="1"/>
    </xf>
    <xf numFmtId="0" fontId="7" fillId="0" borderId="0" xfId="0" applyFont="1" applyFill="1" applyBorder="1" applyAlignment="1">
      <alignment horizontal="left"/>
    </xf>
    <xf numFmtId="167" fontId="1" fillId="0" borderId="0" xfId="0" applyNumberFormat="1" applyFont="1" applyFill="1" applyAlignment="1">
      <alignment vertical="center" wrapText="1"/>
    </xf>
    <xf numFmtId="167" fontId="1" fillId="0" borderId="1" xfId="0" applyNumberFormat="1" applyFont="1" applyFill="1" applyBorder="1" applyAlignment="1">
      <alignment vertical="center" wrapText="1"/>
    </xf>
    <xf numFmtId="0" fontId="38" fillId="0" borderId="0" xfId="0" applyFont="1" applyFill="1" applyAlignment="1">
      <alignment/>
    </xf>
    <xf numFmtId="0" fontId="38" fillId="0" borderId="0" xfId="0" applyFont="1" applyFill="1" applyBorder="1" applyAlignment="1">
      <alignment/>
    </xf>
    <xf numFmtId="0" fontId="38" fillId="3" borderId="0" xfId="0" applyFont="1" applyFill="1" applyBorder="1" applyAlignment="1">
      <alignment/>
    </xf>
    <xf numFmtId="0" fontId="23" fillId="3" borderId="3" xfId="0" applyFont="1" applyFill="1" applyBorder="1" applyAlignment="1">
      <alignment horizontal="center" vertical="top" wrapText="1"/>
    </xf>
    <xf numFmtId="0" fontId="7" fillId="3" borderId="3" xfId="0" applyFont="1" applyFill="1" applyBorder="1" applyAlignment="1">
      <alignment horizontal="center" vertical="top" wrapText="1"/>
    </xf>
    <xf numFmtId="0" fontId="10" fillId="0" borderId="0" xfId="21" applyFont="1" applyAlignment="1">
      <alignment horizontal="right"/>
    </xf>
    <xf numFmtId="177" fontId="0" fillId="0" borderId="0" xfId="0" applyNumberFormat="1" applyAlignment="1">
      <alignment/>
    </xf>
    <xf numFmtId="0" fontId="7" fillId="3" borderId="5" xfId="0" applyFont="1" applyFill="1" applyBorder="1" applyAlignment="1">
      <alignment horizontal="right" vertical="top" wrapText="1"/>
    </xf>
    <xf numFmtId="175" fontId="7" fillId="3" borderId="6" xfId="0" applyNumberFormat="1" applyFont="1" applyFill="1" applyBorder="1" applyAlignment="1">
      <alignment horizontal="center" vertical="top" wrapText="1"/>
    </xf>
    <xf numFmtId="0" fontId="7" fillId="3" borderId="6" xfId="0" applyFont="1" applyFill="1" applyBorder="1" applyAlignment="1">
      <alignment horizontal="center"/>
    </xf>
    <xf numFmtId="0" fontId="1" fillId="3" borderId="6" xfId="0" applyFont="1" applyFill="1" applyBorder="1" applyAlignment="1">
      <alignment/>
    </xf>
    <xf numFmtId="0" fontId="38" fillId="3" borderId="6" xfId="0" applyFont="1" applyFill="1" applyBorder="1" applyAlignment="1">
      <alignment/>
    </xf>
    <xf numFmtId="167" fontId="7" fillId="3" borderId="0" xfId="0" applyNumberFormat="1" applyFont="1" applyFill="1" applyAlignment="1">
      <alignment horizontal="center"/>
    </xf>
    <xf numFmtId="0" fontId="1" fillId="0" borderId="1" xfId="0" applyFont="1" applyFill="1" applyBorder="1" applyAlignment="1">
      <alignment/>
    </xf>
    <xf numFmtId="167" fontId="1" fillId="0" borderId="1" xfId="0" applyNumberFormat="1" applyFont="1" applyFill="1" applyBorder="1" applyAlignment="1">
      <alignment/>
    </xf>
    <xf numFmtId="0" fontId="7" fillId="0" borderId="1" xfId="0" applyFont="1" applyFill="1" applyBorder="1" applyAlignment="1">
      <alignment/>
    </xf>
    <xf numFmtId="179" fontId="1" fillId="0" borderId="1" xfId="22" applyNumberFormat="1" applyFont="1" applyFill="1" applyBorder="1" applyAlignment="1">
      <alignment/>
    </xf>
    <xf numFmtId="0" fontId="46" fillId="3" borderId="0" xfId="0" applyFont="1" applyFill="1" applyBorder="1" applyAlignment="1">
      <alignment horizontal="center" vertical="center" wrapText="1"/>
    </xf>
    <xf numFmtId="0" fontId="10" fillId="0" borderId="0" xfId="21" applyFont="1" applyFill="1" applyAlignment="1">
      <alignment/>
    </xf>
    <xf numFmtId="0" fontId="10" fillId="0" borderId="0" xfId="21" applyFont="1" applyFill="1" applyAlignment="1">
      <alignment horizontal="left"/>
    </xf>
    <xf numFmtId="0" fontId="29" fillId="2" borderId="0" xfId="21" applyFont="1" applyFill="1" applyAlignment="1">
      <alignment horizontal="left"/>
    </xf>
    <xf numFmtId="0" fontId="26" fillId="2" borderId="0" xfId="0" applyFont="1" applyFill="1" applyAlignment="1">
      <alignment horizontal="left"/>
    </xf>
    <xf numFmtId="0" fontId="10" fillId="0" borderId="0" xfId="21" applyFont="1" applyFill="1" applyAlignment="1">
      <alignment horizontal="left" vertical="top" wrapText="1"/>
    </xf>
    <xf numFmtId="0" fontId="0" fillId="0" borderId="0" xfId="0" applyFont="1" applyAlignment="1">
      <alignment horizontal="justify"/>
    </xf>
    <xf numFmtId="0" fontId="50" fillId="0" borderId="0" xfId="0" applyFont="1" applyAlignment="1">
      <alignment/>
    </xf>
    <xf numFmtId="0" fontId="1" fillId="0" borderId="0" xfId="0" applyFont="1" applyAlignment="1">
      <alignment horizontal="justify" wrapText="1"/>
    </xf>
    <xf numFmtId="0" fontId="0" fillId="0" borderId="0" xfId="0" applyAlignment="1">
      <alignment horizontal="justify" wrapText="1"/>
    </xf>
    <xf numFmtId="0" fontId="51" fillId="0" borderId="0" xfId="21" applyFont="1" applyAlignment="1">
      <alignment horizontal="justify"/>
    </xf>
    <xf numFmtId="0" fontId="52" fillId="3" borderId="0" xfId="0" applyFont="1" applyFill="1" applyAlignment="1">
      <alignment horizontal="left"/>
    </xf>
    <xf numFmtId="0" fontId="0" fillId="0" borderId="0" xfId="0" applyFont="1" applyAlignment="1">
      <alignment/>
    </xf>
    <xf numFmtId="0" fontId="51" fillId="0" borderId="0" xfId="21" applyFont="1" applyAlignment="1">
      <alignment horizontal="justify" wrapText="1"/>
    </xf>
    <xf numFmtId="0" fontId="19" fillId="0" borderId="0" xfId="0" applyFont="1" applyAlignment="1">
      <alignment horizontal="justify" wrapText="1"/>
    </xf>
    <xf numFmtId="0" fontId="46" fillId="0" borderId="0" xfId="0" applyFont="1" applyAlignment="1">
      <alignment horizontal="left"/>
    </xf>
    <xf numFmtId="0" fontId="26" fillId="2" borderId="0" xfId="0" applyFont="1" applyFill="1" applyAlignment="1">
      <alignment horizontal="justify" vertical="top"/>
    </xf>
    <xf numFmtId="0" fontId="54" fillId="2" borderId="0" xfId="21" applyFont="1" applyFill="1" applyAlignment="1">
      <alignment horizontal="left" vertical="center" wrapText="1"/>
    </xf>
    <xf numFmtId="0" fontId="24" fillId="2" borderId="0" xfId="0" applyFont="1" applyFill="1" applyAlignment="1">
      <alignment horizontal="left"/>
    </xf>
    <xf numFmtId="0" fontId="26" fillId="2" borderId="0" xfId="0" applyFont="1" applyFill="1" applyAlignment="1">
      <alignment horizontal="left" wrapText="1"/>
    </xf>
    <xf numFmtId="0" fontId="24" fillId="2" borderId="0" xfId="0" applyFont="1" applyFill="1" applyAlignment="1">
      <alignment horizontal="left" wrapText="1"/>
    </xf>
    <xf numFmtId="0" fontId="56" fillId="3" borderId="0" xfId="0" applyFont="1" applyFill="1" applyBorder="1" applyAlignment="1">
      <alignment horizontal="center" vertical="top" wrapText="1"/>
    </xf>
    <xf numFmtId="0" fontId="46" fillId="3" borderId="0" xfId="0" applyFont="1" applyFill="1" applyBorder="1" applyAlignment="1">
      <alignment horizontal="center" vertical="top" wrapText="1"/>
    </xf>
    <xf numFmtId="0" fontId="46" fillId="3" borderId="0" xfId="0" applyFont="1" applyFill="1" applyAlignment="1">
      <alignment horizontal="center"/>
    </xf>
    <xf numFmtId="49" fontId="46" fillId="3" borderId="0" xfId="0" applyNumberFormat="1" applyFont="1" applyFill="1" applyAlignment="1">
      <alignment horizontal="center"/>
    </xf>
    <xf numFmtId="0" fontId="46" fillId="3" borderId="4" xfId="0" applyFont="1" applyFill="1" applyBorder="1" applyAlignment="1">
      <alignment horizontal="center" vertical="top" wrapText="1"/>
    </xf>
    <xf numFmtId="0" fontId="21" fillId="0" borderId="0" xfId="0" applyFont="1" applyAlignment="1">
      <alignment/>
    </xf>
    <xf numFmtId="0" fontId="30" fillId="3" borderId="0" xfId="0" applyFont="1" applyFill="1" applyBorder="1" applyAlignment="1">
      <alignment horizontal="center"/>
    </xf>
    <xf numFmtId="0" fontId="46" fillId="3" borderId="1" xfId="0" applyFont="1" applyFill="1" applyBorder="1" applyAlignment="1">
      <alignment horizontal="center" wrapText="1"/>
    </xf>
    <xf numFmtId="0" fontId="46" fillId="3" borderId="1" xfId="0" applyFont="1" applyFill="1" applyBorder="1" applyAlignment="1">
      <alignment horizontal="center" vertical="top" wrapText="1"/>
    </xf>
    <xf numFmtId="0" fontId="1" fillId="0" borderId="0" xfId="21" applyFont="1" applyFill="1" applyAlignment="1">
      <alignment wrapText="1"/>
    </xf>
    <xf numFmtId="0" fontId="62" fillId="0" borderId="0" xfId="0" applyFont="1" applyAlignment="1">
      <alignment/>
    </xf>
    <xf numFmtId="167" fontId="0" fillId="0" borderId="0" xfId="0" applyNumberFormat="1" applyAlignment="1">
      <alignment horizontal="center"/>
    </xf>
    <xf numFmtId="1" fontId="7" fillId="0" borderId="1" xfId="0" applyNumberFormat="1" applyFont="1" applyBorder="1" applyAlignment="1">
      <alignment horizontal="center" vertical="top" wrapText="1"/>
    </xf>
    <xf numFmtId="177" fontId="7" fillId="0" borderId="0" xfId="0" applyNumberFormat="1" applyFont="1" applyAlignment="1">
      <alignment horizontal="center" vertical="top" wrapText="1"/>
    </xf>
    <xf numFmtId="0" fontId="7" fillId="3" borderId="5" xfId="0" applyFont="1" applyFill="1" applyBorder="1" applyAlignment="1">
      <alignment horizontal="center" vertical="top" wrapText="1"/>
    </xf>
    <xf numFmtId="0" fontId="7" fillId="0" borderId="0" xfId="0" applyFont="1" applyAlignment="1">
      <alignment horizontal="justify"/>
    </xf>
    <xf numFmtId="0" fontId="7" fillId="0" borderId="0" xfId="0" applyFont="1" applyFill="1" applyBorder="1" applyAlignment="1">
      <alignment horizontal="center"/>
    </xf>
    <xf numFmtId="0" fontId="1" fillId="0" borderId="0" xfId="0" applyFont="1" applyAlignment="1">
      <alignment horizontal="left"/>
    </xf>
    <xf numFmtId="0" fontId="46" fillId="0" borderId="0" xfId="0" applyFont="1" applyAlignment="1">
      <alignment horizontal="left"/>
    </xf>
    <xf numFmtId="0" fontId="7" fillId="0" borderId="0" xfId="0" applyFont="1" applyAlignment="1">
      <alignment horizontal="justify" wrapText="1"/>
    </xf>
    <xf numFmtId="0" fontId="21" fillId="0" borderId="0" xfId="0" applyFont="1" applyAlignment="1">
      <alignment horizontal="justify"/>
    </xf>
    <xf numFmtId="0" fontId="1" fillId="3" borderId="0" xfId="0" applyFont="1" applyFill="1" applyBorder="1" applyAlignment="1">
      <alignment horizontal="center" vertical="top" wrapText="1"/>
    </xf>
    <xf numFmtId="0" fontId="1" fillId="3" borderId="0" xfId="0" applyFont="1" applyFill="1" applyBorder="1" applyAlignment="1">
      <alignment horizontal="left" vertical="top" wrapText="1"/>
    </xf>
    <xf numFmtId="167" fontId="1" fillId="3" borderId="0" xfId="0" applyNumberFormat="1" applyFont="1" applyFill="1" applyBorder="1" applyAlignment="1">
      <alignment horizontal="center" vertical="top" wrapText="1"/>
    </xf>
    <xf numFmtId="0" fontId="1" fillId="3" borderId="1" xfId="0" applyFont="1" applyFill="1" applyBorder="1" applyAlignment="1">
      <alignment horizontal="center" vertical="top" wrapText="1"/>
    </xf>
    <xf numFmtId="1" fontId="1" fillId="3" borderId="1" xfId="0" applyNumberFormat="1" applyFont="1" applyFill="1" applyBorder="1" applyAlignment="1">
      <alignment horizontal="center" vertical="top" wrapText="1"/>
    </xf>
    <xf numFmtId="0" fontId="1" fillId="2" borderId="0" xfId="0" applyFont="1" applyFill="1" applyBorder="1" applyAlignment="1">
      <alignment horizontal="center" vertical="top" wrapText="1"/>
    </xf>
    <xf numFmtId="0" fontId="1" fillId="2" borderId="0" xfId="0" applyFont="1" applyFill="1" applyBorder="1" applyAlignment="1">
      <alignment horizontal="center"/>
    </xf>
    <xf numFmtId="0" fontId="1" fillId="2" borderId="0" xfId="0" applyFont="1" applyFill="1" applyAlignment="1">
      <alignment horizontal="center"/>
    </xf>
    <xf numFmtId="2" fontId="7" fillId="3" borderId="5" xfId="0" applyNumberFormat="1" applyFont="1" applyFill="1" applyBorder="1" applyAlignment="1">
      <alignment horizontal="center" vertical="top" wrapText="1"/>
    </xf>
    <xf numFmtId="0" fontId="17" fillId="0" borderId="0" xfId="0" applyFont="1" applyFill="1" applyBorder="1" applyAlignment="1">
      <alignment horizontal="left" wrapText="1"/>
    </xf>
    <xf numFmtId="0" fontId="14" fillId="0" borderId="0" xfId="0" applyFont="1" applyAlignment="1">
      <alignment horizontal="right"/>
    </xf>
    <xf numFmtId="0" fontId="21" fillId="0" borderId="0" xfId="0" applyFont="1" applyAlignment="1">
      <alignment horizontal="left"/>
    </xf>
    <xf numFmtId="0" fontId="10" fillId="0" borderId="0" xfId="21" applyFont="1" applyAlignment="1">
      <alignment horizontal="right"/>
    </xf>
    <xf numFmtId="0" fontId="7" fillId="0" borderId="0" xfId="0" applyFont="1" applyAlignment="1">
      <alignment horizontal="left"/>
    </xf>
    <xf numFmtId="0" fontId="7" fillId="0" borderId="0" xfId="0" applyFont="1" applyAlignment="1">
      <alignment horizontal="left" wrapText="1"/>
    </xf>
    <xf numFmtId="0" fontId="0" fillId="0" borderId="0" xfId="0" applyFont="1" applyAlignment="1">
      <alignment wrapText="1"/>
    </xf>
    <xf numFmtId="0" fontId="0" fillId="0" borderId="0" xfId="0" applyAlignment="1">
      <alignment wrapText="1"/>
    </xf>
    <xf numFmtId="0" fontId="7" fillId="0" borderId="0" xfId="0" applyFont="1" applyBorder="1" applyAlignment="1">
      <alignment horizontal="justify" vertical="top" wrapText="1"/>
    </xf>
    <xf numFmtId="0" fontId="0" fillId="0" borderId="0" xfId="0" applyFill="1" applyAlignment="1">
      <alignment horizontal="left"/>
    </xf>
    <xf numFmtId="0" fontId="53" fillId="0" borderId="0" xfId="21" applyFont="1" applyAlignment="1">
      <alignment horizontal="left"/>
    </xf>
    <xf numFmtId="0" fontId="53" fillId="0" borderId="0" xfId="0" applyFont="1" applyAlignment="1">
      <alignment horizontal="left"/>
    </xf>
    <xf numFmtId="0" fontId="16" fillId="0" borderId="3"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7" fillId="0" borderId="0" xfId="0" applyFont="1" applyAlignment="1">
      <alignment horizontal="justify" vertical="top" wrapText="1"/>
    </xf>
    <xf numFmtId="0" fontId="7" fillId="0" borderId="0" xfId="0" applyFont="1" applyFill="1" applyAlignment="1">
      <alignment horizontal="justify" vertical="top" wrapText="1"/>
    </xf>
    <xf numFmtId="0" fontId="7" fillId="0" borderId="0" xfId="0" applyFont="1" applyFill="1" applyAlignment="1">
      <alignment horizontal="justify" wrapText="1"/>
    </xf>
    <xf numFmtId="0" fontId="4" fillId="3"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4" fillId="0" borderId="0" xfId="0" applyFont="1" applyFill="1" applyAlignment="1">
      <alignment horizontal="right"/>
    </xf>
    <xf numFmtId="0" fontId="7" fillId="0" borderId="0" xfId="0" applyFont="1" applyFill="1" applyAlignment="1">
      <alignment horizontal="justify" vertical="justify" wrapText="1"/>
    </xf>
    <xf numFmtId="0" fontId="7" fillId="0" borderId="0" xfId="0" applyFont="1" applyFill="1" applyAlignment="1">
      <alignment horizontal="left"/>
    </xf>
    <xf numFmtId="0" fontId="7" fillId="0" borderId="0" xfId="0" applyFont="1" applyAlignment="1">
      <alignment horizontal="justify" vertical="top"/>
    </xf>
    <xf numFmtId="0" fontId="7" fillId="0" borderId="0" xfId="0" applyFont="1" applyFill="1" applyAlignment="1">
      <alignment horizontal="left" vertical="top" wrapText="1"/>
    </xf>
    <xf numFmtId="0" fontId="38" fillId="0" borderId="0" xfId="0" applyFont="1" applyAlignment="1">
      <alignment horizontal="justify" vertical="center" wrapText="1"/>
    </xf>
    <xf numFmtId="0" fontId="14" fillId="2" borderId="0" xfId="0" applyFont="1" applyFill="1" applyAlignment="1">
      <alignment horizontal="right"/>
    </xf>
    <xf numFmtId="0" fontId="23" fillId="3" borderId="0" xfId="0" applyFont="1" applyFill="1" applyBorder="1" applyAlignment="1">
      <alignment horizontal="center" vertical="center" wrapText="1"/>
    </xf>
    <xf numFmtId="49" fontId="7" fillId="3" borderId="0" xfId="0" applyNumberFormat="1" applyFont="1" applyFill="1" applyBorder="1" applyAlignment="1">
      <alignment horizontal="center" vertical="center" wrapText="1"/>
    </xf>
    <xf numFmtId="0" fontId="7" fillId="3" borderId="0" xfId="0" applyFont="1" applyFill="1" applyBorder="1" applyAlignment="1">
      <alignment horizontal="center" vertical="center" wrapText="1"/>
    </xf>
    <xf numFmtId="0" fontId="24" fillId="2" borderId="0" xfId="0" applyFont="1" applyFill="1" applyAlignment="1">
      <alignment horizontal="right" vertical="center" wrapText="1"/>
    </xf>
    <xf numFmtId="49" fontId="17" fillId="2" borderId="0" xfId="0" applyNumberFormat="1" applyFont="1" applyFill="1" applyAlignment="1">
      <alignment horizontal="justify" vertical="center"/>
    </xf>
    <xf numFmtId="0" fontId="24" fillId="2" borderId="0" xfId="0" applyFont="1" applyFill="1" applyAlignment="1">
      <alignment horizontal="left" vertical="center" wrapText="1"/>
    </xf>
    <xf numFmtId="0" fontId="10" fillId="0" borderId="0" xfId="21" applyFont="1" applyFill="1" applyAlignment="1">
      <alignment horizontal="right" vertical="top" wrapText="1"/>
    </xf>
    <xf numFmtId="0" fontId="31" fillId="3" borderId="0" xfId="0" applyFont="1" applyFill="1" applyAlignment="1">
      <alignment horizontal="right"/>
    </xf>
    <xf numFmtId="0" fontId="10" fillId="0" borderId="0" xfId="21" applyFont="1" applyFill="1" applyAlignment="1">
      <alignment horizontal="right"/>
    </xf>
    <xf numFmtId="0" fontId="10" fillId="0" borderId="0" xfId="21" applyFont="1" applyAlignment="1">
      <alignment horizontal="right" vertical="top" wrapText="1"/>
    </xf>
    <xf numFmtId="0" fontId="7" fillId="0" borderId="0" xfId="0" applyFont="1" applyAlignment="1">
      <alignment horizontal="justify" vertical="center" wrapText="1"/>
    </xf>
    <xf numFmtId="0" fontId="7" fillId="3" borderId="3" xfId="0" applyFont="1" applyFill="1" applyBorder="1" applyAlignment="1">
      <alignment horizontal="center" vertical="center"/>
    </xf>
    <xf numFmtId="0" fontId="7" fillId="3" borderId="1" xfId="0" applyFont="1" applyFill="1" applyBorder="1" applyAlignment="1">
      <alignment horizontal="center" vertical="center"/>
    </xf>
    <xf numFmtId="0" fontId="7" fillId="0" borderId="0" xfId="0" applyFont="1" applyAlignment="1">
      <alignment horizontal="left" vertical="top" wrapText="1"/>
    </xf>
    <xf numFmtId="2" fontId="7" fillId="2" borderId="0" xfId="0" applyNumberFormat="1" applyFont="1" applyFill="1" applyBorder="1" applyAlignment="1">
      <alignment horizontal="center" vertical="top" wrapText="1"/>
    </xf>
    <xf numFmtId="167" fontId="7" fillId="2" borderId="0" xfId="0" applyNumberFormat="1" applyFont="1" applyFill="1" applyBorder="1" applyAlignment="1">
      <alignment horizontal="center" vertical="top" wrapText="1"/>
    </xf>
    <xf numFmtId="0" fontId="24" fillId="2" borderId="0" xfId="0" applyFont="1" applyFill="1" applyAlignment="1">
      <alignment horizontal="right" vertical="center"/>
    </xf>
    <xf numFmtId="49" fontId="17" fillId="2" borderId="0" xfId="0" applyNumberFormat="1" applyFont="1" applyFill="1" applyAlignment="1">
      <alignment horizontal="center" vertical="center"/>
    </xf>
    <xf numFmtId="0" fontId="26" fillId="2" borderId="0" xfId="0" applyFont="1" applyFill="1" applyAlignment="1">
      <alignment horizontal="justify" vertical="top"/>
    </xf>
    <xf numFmtId="0" fontId="26" fillId="2" borderId="0" xfId="0" applyFont="1" applyFill="1" applyAlignment="1">
      <alignment horizontal="justify"/>
    </xf>
    <xf numFmtId="0" fontId="27" fillId="3" borderId="0" xfId="0" applyFont="1" applyFill="1" applyAlignment="1">
      <alignment horizontal="center"/>
    </xf>
    <xf numFmtId="0" fontId="12" fillId="3" borderId="0" xfId="0" applyFont="1" applyFill="1" applyAlignment="1">
      <alignment horizontal="center"/>
    </xf>
    <xf numFmtId="1" fontId="7" fillId="2" borderId="0" xfId="0" applyNumberFormat="1" applyFont="1" applyFill="1" applyBorder="1" applyAlignment="1">
      <alignment horizontal="center" vertical="top" wrapText="1"/>
    </xf>
    <xf numFmtId="1" fontId="7" fillId="3" borderId="2" xfId="0" applyNumberFormat="1" applyFont="1" applyFill="1" applyBorder="1" applyAlignment="1">
      <alignment horizontal="center" vertical="top" wrapText="1"/>
    </xf>
    <xf numFmtId="167" fontId="7" fillId="3" borderId="2" xfId="0" applyNumberFormat="1" applyFont="1" applyFill="1" applyBorder="1" applyAlignment="1">
      <alignment horizontal="center" vertical="top" wrapText="1"/>
    </xf>
    <xf numFmtId="0" fontId="1" fillId="0" borderId="0" xfId="0" applyFont="1" applyAlignment="1">
      <alignment horizontal="right"/>
    </xf>
    <xf numFmtId="0" fontId="6" fillId="0" borderId="0" xfId="0" applyFont="1" applyAlignment="1">
      <alignment horizontal="right"/>
    </xf>
    <xf numFmtId="3" fontId="1" fillId="0" borderId="7" xfId="0" applyNumberFormat="1" applyFont="1" applyBorder="1" applyAlignment="1">
      <alignment horizontal="right"/>
    </xf>
    <xf numFmtId="3" fontId="1" fillId="0" borderId="2" xfId="0" applyNumberFormat="1" applyFont="1" applyBorder="1" applyAlignment="1">
      <alignment horizontal="right"/>
    </xf>
    <xf numFmtId="3" fontId="1" fillId="0" borderId="1" xfId="0" applyNumberFormat="1" applyFont="1" applyBorder="1" applyAlignment="1">
      <alignment horizontal="right"/>
    </xf>
    <xf numFmtId="3" fontId="1" fillId="0" borderId="0" xfId="0" applyNumberFormat="1" applyFont="1" applyBorder="1" applyAlignment="1">
      <alignment horizontal="right"/>
    </xf>
    <xf numFmtId="0" fontId="1" fillId="3" borderId="4" xfId="0" applyFont="1" applyFill="1" applyBorder="1" applyAlignment="1">
      <alignment horizontal="left"/>
    </xf>
    <xf numFmtId="0" fontId="1" fillId="3" borderId="4" xfId="0" applyFont="1" applyFill="1" applyBorder="1" applyAlignment="1">
      <alignment horizontal="center"/>
    </xf>
    <xf numFmtId="0" fontId="54" fillId="0" borderId="0" xfId="21" applyFont="1" applyAlignment="1">
      <alignment horizontal="left"/>
    </xf>
    <xf numFmtId="0" fontId="26" fillId="2" borderId="0" xfId="0" applyFont="1" applyFill="1" applyAlignment="1">
      <alignment horizontal="left"/>
    </xf>
    <xf numFmtId="0" fontId="31" fillId="3" borderId="0" xfId="0" applyFont="1" applyFill="1" applyAlignment="1">
      <alignment horizontal="center"/>
    </xf>
    <xf numFmtId="0" fontId="31" fillId="3" borderId="0" xfId="0" applyFont="1" applyFill="1" applyAlignment="1">
      <alignment horizontal="left"/>
    </xf>
    <xf numFmtId="0" fontId="31" fillId="3" borderId="0" xfId="21" applyFont="1" applyFill="1" applyAlignment="1">
      <alignment horizontal="center"/>
    </xf>
    <xf numFmtId="0" fontId="26" fillId="2" borderId="0" xfId="0" applyFont="1" applyFill="1" applyAlignment="1">
      <alignment horizontal="left" wrapText="1"/>
    </xf>
    <xf numFmtId="0" fontId="29" fillId="2" borderId="0" xfId="21" applyFont="1" applyFill="1" applyAlignment="1">
      <alignment horizontal="left" vertical="center" wrapText="1"/>
    </xf>
    <xf numFmtId="0" fontId="23" fillId="0" borderId="0" xfId="0" applyFont="1" applyAlignment="1">
      <alignment horizontal="justify"/>
    </xf>
    <xf numFmtId="0" fontId="55" fillId="0" borderId="0" xfId="0" applyFont="1" applyAlignment="1">
      <alignment horizontal="left"/>
    </xf>
    <xf numFmtId="0" fontId="21" fillId="3" borderId="5" xfId="0" applyFont="1" applyFill="1" applyBorder="1" applyAlignment="1">
      <alignment horizontal="center" vertical="top" wrapText="1"/>
    </xf>
    <xf numFmtId="0" fontId="38" fillId="0" borderId="0" xfId="0" applyFont="1" applyAlignment="1">
      <alignment/>
    </xf>
    <xf numFmtId="0" fontId="46" fillId="3" borderId="3" xfId="0" applyFont="1" applyFill="1" applyBorder="1" applyAlignment="1">
      <alignment horizontal="center" vertical="center" wrapText="1"/>
    </xf>
    <xf numFmtId="0" fontId="46" fillId="3" borderId="0" xfId="0" applyFont="1" applyFill="1" applyBorder="1" applyAlignment="1">
      <alignment horizontal="center" vertical="center" wrapText="1"/>
    </xf>
    <xf numFmtId="0" fontId="46" fillId="3" borderId="1" xfId="0" applyFont="1" applyFill="1" applyBorder="1" applyAlignment="1">
      <alignment horizontal="center" vertical="center" wrapText="1"/>
    </xf>
    <xf numFmtId="0" fontId="65" fillId="0" borderId="0" xfId="0" applyFont="1" applyAlignment="1">
      <alignment horizontal="left"/>
    </xf>
    <xf numFmtId="0" fontId="6" fillId="0" borderId="0" xfId="0" applyFont="1" applyAlignment="1">
      <alignment horizontal="left"/>
    </xf>
    <xf numFmtId="0" fontId="65" fillId="0" borderId="0" xfId="0" applyFont="1" applyAlignment="1">
      <alignment horizontal="justify" wrapText="1"/>
    </xf>
    <xf numFmtId="0" fontId="6" fillId="0" borderId="0" xfId="0" applyFont="1" applyAlignment="1">
      <alignment horizontal="justify" wrapText="1"/>
    </xf>
    <xf numFmtId="0" fontId="28" fillId="3" borderId="0" xfId="0" applyFont="1" applyFill="1" applyAlignment="1">
      <alignment horizontal="center"/>
    </xf>
    <xf numFmtId="0" fontId="21" fillId="3" borderId="3"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3" fillId="3" borderId="3" xfId="0" applyFont="1" applyFill="1" applyBorder="1" applyAlignment="1">
      <alignment horizontal="center" vertical="top" wrapText="1"/>
    </xf>
    <xf numFmtId="0" fontId="7" fillId="3" borderId="3" xfId="0" applyFont="1" applyFill="1" applyBorder="1" applyAlignment="1">
      <alignment horizontal="center" vertical="top" wrapText="1"/>
    </xf>
    <xf numFmtId="0" fontId="7" fillId="3" borderId="1" xfId="0" applyFont="1" applyFill="1" applyBorder="1" applyAlignment="1">
      <alignment horizontal="center" vertical="top" wrapText="1"/>
    </xf>
    <xf numFmtId="0" fontId="32" fillId="0" borderId="0" xfId="0" applyFont="1" applyAlignment="1">
      <alignment horizontal="center"/>
    </xf>
    <xf numFmtId="0" fontId="48" fillId="0" borderId="0" xfId="21" applyFont="1" applyFill="1" applyAlignment="1">
      <alignment horizontal="right"/>
    </xf>
    <xf numFmtId="0" fontId="7" fillId="3" borderId="0" xfId="0" applyFont="1" applyFill="1" applyBorder="1" applyAlignment="1">
      <alignment horizontal="center" vertical="top" wrapText="1"/>
    </xf>
    <xf numFmtId="0" fontId="1" fillId="0" borderId="0" xfId="0" applyFont="1" applyAlignment="1">
      <alignment horizontal="justify" vertical="justify" wrapText="1"/>
    </xf>
    <xf numFmtId="0" fontId="9" fillId="2" borderId="0" xfId="0" applyFont="1" applyFill="1" applyAlignment="1">
      <alignment horizontal="right"/>
    </xf>
    <xf numFmtId="0" fontId="48" fillId="2" borderId="0" xfId="21" applyFont="1" applyFill="1" applyAlignment="1">
      <alignment horizontal="right"/>
    </xf>
    <xf numFmtId="0" fontId="1" fillId="0" borderId="0" xfId="0" applyFont="1" applyFill="1" applyAlignment="1">
      <alignment horizontal="left" vertical="center" wrapText="1"/>
    </xf>
    <xf numFmtId="0" fontId="7" fillId="0" borderId="0" xfId="0" applyFont="1" applyAlignment="1">
      <alignment horizontal="center"/>
    </xf>
    <xf numFmtId="49" fontId="7" fillId="3" borderId="3" xfId="0" applyNumberFormat="1"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 fillId="0" borderId="0" xfId="0" applyFont="1" applyFill="1" applyAlignment="1">
      <alignment horizontal="center"/>
    </xf>
    <xf numFmtId="0" fontId="6" fillId="0" borderId="0" xfId="0" applyFont="1" applyAlignment="1">
      <alignment horizontal="justify" vertical="top" wrapText="1"/>
    </xf>
    <xf numFmtId="0" fontId="7" fillId="0" borderId="3" xfId="0" applyFont="1" applyBorder="1" applyAlignment="1">
      <alignment horizontal="left" wrapText="1"/>
    </xf>
    <xf numFmtId="0" fontId="6" fillId="0" borderId="0" xfId="0" applyFont="1" applyFill="1" applyAlignment="1">
      <alignment horizontal="justify" vertical="top" wrapText="1"/>
    </xf>
    <xf numFmtId="0" fontId="7" fillId="3" borderId="5" xfId="0" applyFont="1" applyFill="1" applyBorder="1" applyAlignment="1">
      <alignment horizontal="left" vertical="top" wrapText="1"/>
    </xf>
    <xf numFmtId="0" fontId="32" fillId="0" borderId="0" xfId="0" applyFont="1" applyFill="1" applyAlignment="1">
      <alignment horizontal="center" vertical="top" wrapText="1"/>
    </xf>
    <xf numFmtId="0" fontId="21" fillId="3" borderId="0" xfId="0" applyFont="1" applyFill="1" applyBorder="1" applyAlignment="1">
      <alignment horizontal="center" vertical="top" wrapText="1"/>
    </xf>
    <xf numFmtId="0" fontId="32" fillId="0" borderId="0" xfId="0" applyFont="1" applyFill="1" applyAlignment="1">
      <alignment horizontal="center" wrapText="1"/>
    </xf>
    <xf numFmtId="0" fontId="32" fillId="0" borderId="0" xfId="0" applyFont="1" applyAlignment="1">
      <alignment horizontal="center" vertical="center" wrapText="1"/>
    </xf>
    <xf numFmtId="0" fontId="8" fillId="3" borderId="0" xfId="0" applyFont="1" applyFill="1" applyBorder="1" applyAlignment="1">
      <alignment horizontal="center" vertical="top" wrapText="1"/>
    </xf>
    <xf numFmtId="2" fontId="7" fillId="3" borderId="3" xfId="0" applyNumberFormat="1" applyFont="1" applyFill="1" applyBorder="1" applyAlignment="1">
      <alignment horizontal="center" vertical="center" wrapText="1"/>
    </xf>
    <xf numFmtId="177" fontId="7" fillId="3" borderId="3" xfId="0" applyNumberFormat="1" applyFont="1" applyFill="1" applyBorder="1" applyAlignment="1">
      <alignment horizontal="center" vertical="center" wrapText="1"/>
    </xf>
    <xf numFmtId="2" fontId="7" fillId="3" borderId="1" xfId="0" applyNumberFormat="1" applyFont="1" applyFill="1" applyBorder="1" applyAlignment="1">
      <alignment horizontal="center" vertical="center" wrapText="1"/>
    </xf>
    <xf numFmtId="177" fontId="7" fillId="3" borderId="1" xfId="0" applyNumberFormat="1" applyFont="1" applyFill="1" applyBorder="1" applyAlignment="1">
      <alignment horizontal="center" vertical="center" wrapText="1"/>
    </xf>
    <xf numFmtId="0" fontId="8" fillId="3" borderId="3" xfId="0" applyFont="1" applyFill="1" applyBorder="1" applyAlignment="1">
      <alignment horizontal="center" vertical="top" wrapText="1"/>
    </xf>
    <xf numFmtId="0" fontId="32" fillId="0" borderId="0" xfId="0" applyFont="1" applyFill="1" applyAlignment="1">
      <alignment horizontal="center" vertical="center" wrapText="1"/>
    </xf>
    <xf numFmtId="0" fontId="6" fillId="0" borderId="0" xfId="0" applyFont="1" applyFill="1" applyAlignment="1">
      <alignment horizontal="left"/>
    </xf>
    <xf numFmtId="0" fontId="6" fillId="0" borderId="0" xfId="21" applyFont="1" applyBorder="1" applyAlignment="1">
      <alignment horizontal="left" vertical="top" wrapText="1"/>
    </xf>
    <xf numFmtId="0" fontId="21" fillId="0" borderId="0" xfId="0" applyFont="1" applyAlignment="1">
      <alignment horizontal="center"/>
    </xf>
    <xf numFmtId="0" fontId="14" fillId="0" borderId="0" xfId="0" applyFont="1" applyFill="1" applyAlignment="1">
      <alignment horizontal="right" wrapText="1"/>
    </xf>
    <xf numFmtId="0" fontId="6" fillId="0" borderId="0" xfId="0" applyFont="1" applyAlignment="1">
      <alignment horizontal="left" vertical="top" wrapText="1"/>
    </xf>
    <xf numFmtId="0" fontId="1" fillId="0" borderId="0" xfId="0" applyFont="1" applyAlignment="1">
      <alignment horizontal="center"/>
    </xf>
    <xf numFmtId="0" fontId="8" fillId="3" borderId="0" xfId="0" applyFont="1" applyFill="1" applyBorder="1" applyAlignment="1">
      <alignment horizontal="center" vertical="center" wrapText="1"/>
    </xf>
    <xf numFmtId="0" fontId="6" fillId="0" borderId="0" xfId="21" applyFont="1" applyBorder="1" applyAlignment="1">
      <alignment horizontal="left" wrapText="1"/>
    </xf>
    <xf numFmtId="0" fontId="6" fillId="0" borderId="0" xfId="21" applyFont="1" applyAlignment="1">
      <alignment horizontal="left" wrapText="1"/>
    </xf>
    <xf numFmtId="0" fontId="0" fillId="0" borderId="0" xfId="0" applyAlignment="1">
      <alignment horizontal="left" wrapText="1"/>
    </xf>
    <xf numFmtId="0" fontId="43" fillId="0" borderId="0" xfId="0" applyFont="1" applyAlignment="1">
      <alignment horizontal="center" vertical="center" wrapText="1"/>
    </xf>
    <xf numFmtId="0" fontId="10" fillId="2" borderId="0" xfId="21" applyFont="1" applyFill="1" applyAlignment="1">
      <alignment horizontal="right"/>
    </xf>
    <xf numFmtId="0" fontId="6" fillId="0" borderId="0" xfId="0" applyFont="1" applyAlignment="1">
      <alignment horizontal="left" vertical="center" wrapText="1"/>
    </xf>
    <xf numFmtId="0" fontId="1" fillId="0" borderId="0" xfId="21" applyFont="1" applyFill="1" applyAlignment="1">
      <alignment horizontal="left" wrapText="1"/>
    </xf>
    <xf numFmtId="0" fontId="1" fillId="0" borderId="0" xfId="21" applyFont="1" applyFill="1" applyAlignment="1">
      <alignment wrapText="1"/>
    </xf>
    <xf numFmtId="0" fontId="1" fillId="0" borderId="0" xfId="0" applyFont="1" applyAlignment="1">
      <alignment horizontal="justify" wrapText="1"/>
    </xf>
    <xf numFmtId="0" fontId="0" fillId="0" borderId="0" xfId="0" applyAlignment="1">
      <alignment horizontal="justify" wrapText="1"/>
    </xf>
    <xf numFmtId="0" fontId="0" fillId="0" borderId="0" xfId="0" applyAlignment="1">
      <alignment horizontal="justify"/>
    </xf>
    <xf numFmtId="0" fontId="54" fillId="0" borderId="0" xfId="21" applyFont="1" applyAlignment="1">
      <alignment horizontal="left" wrapText="1"/>
    </xf>
    <xf numFmtId="0" fontId="8" fillId="0" borderId="0" xfId="21" applyFont="1" applyAlignment="1">
      <alignment horizontal="left" wrapText="1"/>
    </xf>
    <xf numFmtId="0" fontId="54" fillId="0" borderId="0" xfId="21" applyFont="1" applyFill="1" applyAlignment="1">
      <alignment wrapText="1"/>
    </xf>
    <xf numFmtId="0" fontId="8" fillId="0" borderId="0" xfId="21" applyFont="1" applyFill="1" applyAlignment="1">
      <alignment wrapText="1"/>
    </xf>
    <xf numFmtId="0" fontId="30" fillId="0" borderId="0" xfId="0" applyFont="1" applyAlignment="1">
      <alignment horizontal="left" wrapText="1"/>
    </xf>
    <xf numFmtId="0" fontId="1" fillId="0" borderId="0" xfId="21" applyFont="1" applyAlignment="1">
      <alignment horizontal="justify" vertical="center" wrapText="1"/>
    </xf>
    <xf numFmtId="0" fontId="54" fillId="0" borderId="0" xfId="21" applyFont="1" applyAlignment="1">
      <alignment horizontal="left"/>
    </xf>
    <xf numFmtId="0" fontId="8" fillId="0" borderId="0" xfId="21" applyFont="1" applyAlignment="1">
      <alignment horizontal="left"/>
    </xf>
    <xf numFmtId="0" fontId="53" fillId="0" borderId="0" xfId="21" applyFont="1" applyAlignment="1">
      <alignment horizontal="left"/>
    </xf>
    <xf numFmtId="0" fontId="8" fillId="0" borderId="0" xfId="0" applyFont="1" applyAlignment="1">
      <alignment horizontal="left"/>
    </xf>
    <xf numFmtId="0" fontId="1" fillId="0" borderId="0" xfId="21" applyFont="1" applyAlignment="1">
      <alignment horizontal="left"/>
    </xf>
    <xf numFmtId="0" fontId="1" fillId="0" borderId="0" xfId="0" applyFont="1" applyAlignment="1">
      <alignment horizontal="left" wrapText="1"/>
    </xf>
    <xf numFmtId="0" fontId="1" fillId="0" borderId="0" xfId="0" applyFont="1" applyAlignment="1">
      <alignment horizontal="justify" vertical="center" wrapText="1"/>
    </xf>
    <xf numFmtId="0" fontId="0" fillId="0" borderId="0" xfId="0" applyAlignment="1">
      <alignment horizontal="justify" vertical="center" wrapText="1"/>
    </xf>
    <xf numFmtId="0" fontId="66" fillId="0" borderId="0" xfId="21" applyFont="1" applyAlignment="1">
      <alignment horizontal="left"/>
    </xf>
    <xf numFmtId="0" fontId="0" fillId="0" borderId="0" xfId="0" applyFont="1" applyAlignment="1">
      <alignment horizontal="justify" vertical="center" wrapText="1"/>
    </xf>
    <xf numFmtId="0" fontId="7" fillId="2" borderId="0" xfId="0" applyFont="1" applyFill="1" applyAlignment="1">
      <alignment horizontal="right" vertical="top"/>
    </xf>
    <xf numFmtId="0" fontId="7" fillId="2" borderId="0" xfId="0" applyFont="1" applyFill="1" applyAlignment="1">
      <alignment vertical="top"/>
    </xf>
    <xf numFmtId="0" fontId="22" fillId="2" borderId="0" xfId="0" applyFont="1" applyFill="1" applyAlignment="1">
      <alignment vertical="top"/>
    </xf>
    <xf numFmtId="0" fontId="0" fillId="2" borderId="0" xfId="0" applyFont="1" applyFill="1" applyAlignment="1">
      <alignment horizontal="right" vertical="top"/>
    </xf>
    <xf numFmtId="0" fontId="0" fillId="2" borderId="0" xfId="0" applyFont="1" applyFill="1" applyAlignment="1">
      <alignment vertical="top"/>
    </xf>
    <xf numFmtId="0" fontId="0" fillId="2" borderId="0" xfId="0" applyFont="1" applyFill="1" applyAlignment="1">
      <alignment horizontal="right" vertical="top"/>
    </xf>
    <xf numFmtId="0" fontId="0" fillId="2" borderId="0" xfId="0" applyFont="1" applyFill="1" applyAlignment="1">
      <alignment vertical="top"/>
    </xf>
    <xf numFmtId="0" fontId="0" fillId="2" borderId="0" xfId="0" applyFill="1" applyAlignment="1">
      <alignment horizontal="right" vertical="top"/>
    </xf>
    <xf numFmtId="0" fontId="0" fillId="2" borderId="0" xfId="0" applyFill="1" applyAlignment="1">
      <alignment vertical="top"/>
    </xf>
    <xf numFmtId="49" fontId="7" fillId="2" borderId="0" xfId="0" applyNumberFormat="1" applyFont="1" applyFill="1" applyAlignment="1">
      <alignment horizontal="right" vertical="top"/>
    </xf>
    <xf numFmtId="49" fontId="7" fillId="2" borderId="0" xfId="0" applyNumberFormat="1" applyFont="1" applyFill="1" applyAlignment="1">
      <alignment vertical="top"/>
    </xf>
    <xf numFmtId="0" fontId="0" fillId="2" borderId="0" xfId="0" applyFill="1" applyAlignment="1">
      <alignment horizontal="right"/>
    </xf>
    <xf numFmtId="0" fontId="0" fillId="2" borderId="0" xfId="0" applyFill="1" applyAlignment="1">
      <alignment/>
    </xf>
    <xf numFmtId="0" fontId="7" fillId="2" borderId="0" xfId="0" applyFont="1" applyFill="1" applyAlignment="1">
      <alignment/>
    </xf>
    <xf numFmtId="0" fontId="22" fillId="2" borderId="0" xfId="0" applyFont="1" applyFill="1" applyAlignment="1">
      <alignment/>
    </xf>
    <xf numFmtId="49" fontId="7" fillId="2" borderId="0" xfId="0" applyNumberFormat="1" applyFont="1" applyFill="1" applyAlignment="1">
      <alignment horizontal="right"/>
    </xf>
    <xf numFmtId="0" fontId="38" fillId="2" borderId="0" xfId="0" applyFont="1" applyFill="1" applyAlignment="1">
      <alignment/>
    </xf>
    <xf numFmtId="0" fontId="0" fillId="2" borderId="0" xfId="0" applyFont="1" applyFill="1" applyAlignment="1">
      <alignment/>
    </xf>
    <xf numFmtId="0" fontId="7" fillId="0" borderId="0" xfId="0" applyFont="1" applyBorder="1" applyAlignment="1">
      <alignment horizontal="right" vertical="center"/>
    </xf>
    <xf numFmtId="0" fontId="7" fillId="0" borderId="0" xfId="0" applyFont="1" applyBorder="1" applyAlignment="1">
      <alignment horizontal="right" vertical="center"/>
    </xf>
    <xf numFmtId="0" fontId="7" fillId="0" borderId="2" xfId="0" applyFont="1" applyBorder="1" applyAlignment="1">
      <alignment horizontal="right" vertical="center"/>
    </xf>
    <xf numFmtId="0" fontId="7" fillId="0" borderId="2" xfId="0" applyFont="1" applyBorder="1" applyAlignment="1">
      <alignment horizontal="right" vertical="center"/>
    </xf>
    <xf numFmtId="0" fontId="7" fillId="0" borderId="7" xfId="0" applyFont="1" applyBorder="1" applyAlignment="1">
      <alignment horizontal="right" vertical="center"/>
    </xf>
    <xf numFmtId="0" fontId="7" fillId="0" borderId="7" xfId="0" applyFont="1" applyBorder="1" applyAlignment="1">
      <alignment horizontal="right" vertical="center"/>
    </xf>
    <xf numFmtId="0" fontId="7" fillId="0" borderId="1" xfId="0" applyFont="1" applyBorder="1" applyAlignment="1">
      <alignment horizontal="right" vertical="center"/>
    </xf>
    <xf numFmtId="0" fontId="7" fillId="0" borderId="1" xfId="0" applyFont="1" applyBorder="1" applyAlignment="1">
      <alignment horizontal="right" vertical="center"/>
    </xf>
    <xf numFmtId="0" fontId="7" fillId="3" borderId="4" xfId="0" applyFont="1" applyFill="1" applyBorder="1" applyAlignment="1">
      <alignment horizontal="center" vertical="center"/>
    </xf>
  </cellXfs>
  <cellStyles count="9">
    <cellStyle name="Normal" xfId="0"/>
    <cellStyle name="Comma" xfId="15"/>
    <cellStyle name="Comma [0]" xfId="16"/>
    <cellStyle name="Comma_Gráficos y Cuadros Cap 3" xfId="17"/>
    <cellStyle name="Currency" xfId="18"/>
    <cellStyle name="Currency [0]"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image" Target="../media/image4.wmf" /><Relationship Id="rId5" Type="http://schemas.openxmlformats.org/officeDocument/2006/relationships/image" Target="../media/image5.wmf" /><Relationship Id="rId6" Type="http://schemas.openxmlformats.org/officeDocument/2006/relationships/image" Target="../media/image18.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7.emf" /><Relationship Id="rId3" Type="http://schemas.openxmlformats.org/officeDocument/2006/relationships/image" Target="../media/image8.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9.wmf" /><Relationship Id="rId2" Type="http://schemas.openxmlformats.org/officeDocument/2006/relationships/image" Target="../media/image10.wmf" /><Relationship Id="rId3" Type="http://schemas.openxmlformats.org/officeDocument/2006/relationships/image" Target="../media/image12.emf" /><Relationship Id="rId4" Type="http://schemas.openxmlformats.org/officeDocument/2006/relationships/image" Target="../media/image6.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13.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1.wmf" /><Relationship Id="rId3" Type="http://schemas.openxmlformats.org/officeDocument/2006/relationships/image" Target="../media/image21.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6.wmf" /><Relationship Id="rId2" Type="http://schemas.openxmlformats.org/officeDocument/2006/relationships/image" Target="../media/image22.wmf" /><Relationship Id="rId3" Type="http://schemas.openxmlformats.org/officeDocument/2006/relationships/image" Target="../media/image24.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20.wmf" /><Relationship Id="rId2" Type="http://schemas.openxmlformats.org/officeDocument/2006/relationships/image" Target="../media/image23.wmf" /><Relationship Id="rId3" Type="http://schemas.openxmlformats.org/officeDocument/2006/relationships/image" Target="../media/image14.emf" /><Relationship Id="rId4" Type="http://schemas.openxmlformats.org/officeDocument/2006/relationships/image" Target="../media/image22.wmf" /><Relationship Id="rId5" Type="http://schemas.openxmlformats.org/officeDocument/2006/relationships/image" Target="../media/image24.wmf" /><Relationship Id="rId6" Type="http://schemas.openxmlformats.org/officeDocument/2006/relationships/image" Target="../media/image25.w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20.wmf" /><Relationship Id="rId2" Type="http://schemas.openxmlformats.org/officeDocument/2006/relationships/image" Target="../media/image22.wmf" /><Relationship Id="rId3" Type="http://schemas.openxmlformats.org/officeDocument/2006/relationships/image" Target="../media/image24.w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oleObject" Target="../embeddings/oleObject_9_1.bin" /><Relationship Id="rId3" Type="http://schemas.openxmlformats.org/officeDocument/2006/relationships/oleObject" Target="../embeddings/oleObject_9_2.bin" /><Relationship Id="rId4" Type="http://schemas.openxmlformats.org/officeDocument/2006/relationships/oleObject" Target="../embeddings/oleObject_9_3.bin" /><Relationship Id="rId5" Type="http://schemas.openxmlformats.org/officeDocument/2006/relationships/oleObject" Target="../embeddings/oleObject_9_4.bin" /><Relationship Id="rId6" Type="http://schemas.openxmlformats.org/officeDocument/2006/relationships/oleObject" Target="../embeddings/oleObject_9_5.bin" /><Relationship Id="rId7" Type="http://schemas.openxmlformats.org/officeDocument/2006/relationships/vmlDrawing" Target="../drawings/vmlDrawing7.vml" /><Relationship Id="rId8"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oleObject" Target="../embeddings/oleObject_10_0.bin" /><Relationship Id="rId3" Type="http://schemas.openxmlformats.org/officeDocument/2006/relationships/oleObject" Target="../embeddings/oleObject_10_1.bin" /><Relationship Id="rId4" Type="http://schemas.openxmlformats.org/officeDocument/2006/relationships/oleObject" Target="../embeddings/oleObject_10_2.bin" /><Relationship Id="rId5" Type="http://schemas.openxmlformats.org/officeDocument/2006/relationships/vmlDrawing" Target="../drawings/vmlDrawing8.vml" /><Relationship Id="rId6"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dnp.gov.co/" TargetMode="Externa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dnp.gov.co/" TargetMode="Externa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dane.gov.co/" TargetMode="External" /><Relationship Id="rId2" Type="http://schemas.openxmlformats.org/officeDocument/2006/relationships/hyperlink" Target="http://www.dnp.gov.co/" TargetMode="External" /><Relationship Id="rId3" Type="http://schemas.openxmlformats.org/officeDocument/2006/relationships/hyperlink" Target="http://www.delta.ens.fr/XIX/" TargetMode="External" /><Relationship Id="rId4" Type="http://schemas.openxmlformats.org/officeDocument/2006/relationships/hyperlink" Target="http://www.iadb.org/res/pub_desc.cfm?pub_id=B-1998-1999" TargetMode="External" /><Relationship Id="rId5" Type="http://schemas.openxmlformats.org/officeDocument/2006/relationships/hyperlink" Target="http://hdr.undp.org/reports/global/2003/espanol/index.html" TargetMode="External" /><Relationship Id="rId6" Type="http://schemas.openxmlformats.org/officeDocument/2006/relationships/hyperlink" Target="http://www.dnp.gov.co/03_PROD/BASES/5b_ds.htm" TargetMode="External" /><Relationship Id="rId7" Type="http://schemas.openxmlformats.org/officeDocument/2006/relationships/hyperlink" Target="http://www.worldbank.org/research/inequality/index.htm" TargetMode="External" /><Relationship Id="rId8" Type="http://schemas.openxmlformats.org/officeDocument/2006/relationships/hyperlink" Target="http://www.worldbank.org/lsms/" TargetMode="External" /><Relationship Id="rId9" Type="http://schemas.openxmlformats.org/officeDocument/2006/relationships/hyperlink" Target="http://www.worldbank.org/poverty/mission/up2.htm" TargetMode="External" /><Relationship Id="rId10" Type="http://schemas.openxmlformats.org/officeDocument/2006/relationships/hyperlink" Target="http://www.worldbank.org/poverty/wdrpoverty/index" TargetMode="External" /><Relationship Id="rId11" Type="http://schemas.openxmlformats.org/officeDocument/2006/relationships/hyperlink" Target="http://www.worldbank.org/poverty/inequal/index.htm" TargetMode="External" /><Relationship Id="rId12" Type="http://schemas.openxmlformats.org/officeDocument/2006/relationships/hyperlink" Target="http://go.worldbank.org/TFJHCL2B30" TargetMode="External" /><Relationship Id="rId13" Type="http://schemas.openxmlformats.org/officeDocument/2006/relationships/hyperlink" Target="http://hdr.undp.org/" TargetMode="External" /><Relationship Id="rId14" Type="http://schemas.openxmlformats.org/officeDocument/2006/relationships/hyperlink" Target="http://go.worldbank.org/UVPO9KSJJ0" TargetMode="External" /><Relationship Id="rId15" Type="http://schemas.openxmlformats.org/officeDocument/2006/relationships/hyperlink" Target="http://go.worldbank.org/8BQASOPK40" TargetMode="External" /><Relationship Id="rId16"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oleObject" Target="../embeddings/oleObject_2_3.bin" /><Relationship Id="rId5" Type="http://schemas.openxmlformats.org/officeDocument/2006/relationships/oleObject" Target="../embeddings/oleObject_2_4.bin" /><Relationship Id="rId6" Type="http://schemas.openxmlformats.org/officeDocument/2006/relationships/oleObject" Target="../embeddings/oleObject_2_5.bin" /><Relationship Id="rId7" Type="http://schemas.openxmlformats.org/officeDocument/2006/relationships/vmlDrawing" Target="../drawings/vmlDrawing1.vm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oleObject" Target="../embeddings/oleObject_4_2.bin" /><Relationship Id="rId4" Type="http://schemas.openxmlformats.org/officeDocument/2006/relationships/vmlDrawing" Target="../drawings/vmlDrawing2.v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oleObject" Target="../embeddings/oleObject_5_2.bin" /><Relationship Id="rId4" Type="http://schemas.openxmlformats.org/officeDocument/2006/relationships/oleObject" Target="../embeddings/oleObject_5_3.bin" /><Relationship Id="rId5" Type="http://schemas.openxmlformats.org/officeDocument/2006/relationships/vmlDrawing" Target="../drawings/vmlDrawing3.vml" /><Relationship Id="rId6"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oleObject" Target="../embeddings/oleObject_6_0.bin" /><Relationship Id="rId3" Type="http://schemas.openxmlformats.org/officeDocument/2006/relationships/oleObject" Target="../embeddings/oleObject_6_1.bin" /><Relationship Id="rId4" Type="http://schemas.openxmlformats.org/officeDocument/2006/relationships/vmlDrawing" Target="../drawings/vmlDrawing4.v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oleObject" Target="../embeddings/oleObject_7_1.bin" /><Relationship Id="rId3" Type="http://schemas.openxmlformats.org/officeDocument/2006/relationships/oleObject" Target="../embeddings/oleObject_7_2.bin" /><Relationship Id="rId4" Type="http://schemas.openxmlformats.org/officeDocument/2006/relationships/vmlDrawing" Target="../drawings/vmlDrawing5.v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oleObject" Target="../embeddings/oleObject_8_1.bin" /><Relationship Id="rId3" Type="http://schemas.openxmlformats.org/officeDocument/2006/relationships/oleObject" Target="../embeddings/oleObject_8_2.bin" /><Relationship Id="rId4" Type="http://schemas.openxmlformats.org/officeDocument/2006/relationships/vmlDrawing" Target="../drawings/vmlDrawing6.v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M66"/>
  <sheetViews>
    <sheetView showGridLines="0" tabSelected="1" view="pageBreakPreview" zoomScale="80" zoomScaleSheetLayoutView="80" workbookViewId="0" topLeftCell="A1">
      <selection activeCell="A1" sqref="A1"/>
    </sheetView>
  </sheetViews>
  <sheetFormatPr defaultColWidth="9.140625" defaultRowHeight="12.75"/>
  <cols>
    <col min="1" max="2" width="4.28125" style="6" customWidth="1"/>
    <col min="3" max="3" width="0.85546875" style="29" customWidth="1"/>
    <col min="4" max="4" width="14.7109375" style="6" customWidth="1"/>
    <col min="5" max="5" width="13.28125" style="6" customWidth="1"/>
    <col min="6" max="9" width="8.8515625" style="6" customWidth="1"/>
    <col min="10" max="10" width="3.28125" style="6" customWidth="1"/>
    <col min="11" max="16384" width="8.8515625" style="6" customWidth="1"/>
  </cols>
  <sheetData>
    <row r="2" spans="9:12" ht="12.75">
      <c r="I2" s="7" t="s">
        <v>97</v>
      </c>
      <c r="J2" s="7"/>
      <c r="K2" s="7"/>
      <c r="L2" s="7"/>
    </row>
    <row r="4" spans="2:12" s="10" customFormat="1" ht="20.25">
      <c r="B4" s="394" t="s">
        <v>33</v>
      </c>
      <c r="C4" s="394"/>
      <c r="D4" s="394"/>
      <c r="E4" s="394"/>
      <c r="F4" s="394"/>
      <c r="G4" s="394"/>
      <c r="H4" s="394"/>
      <c r="I4" s="394"/>
      <c r="J4" s="39"/>
      <c r="K4" s="39"/>
      <c r="L4" s="39"/>
    </row>
    <row r="5" spans="2:7" s="10" customFormat="1" ht="12.75">
      <c r="B5" s="27"/>
      <c r="C5" s="36"/>
      <c r="D5" s="35"/>
      <c r="E5" s="35"/>
      <c r="F5" s="27"/>
      <c r="G5" s="27"/>
    </row>
    <row r="6" spans="2:9" s="10" customFormat="1" ht="18.75">
      <c r="B6" s="395" t="s">
        <v>98</v>
      </c>
      <c r="C6" s="395"/>
      <c r="D6" s="395"/>
      <c r="E6" s="395"/>
      <c r="F6" s="395"/>
      <c r="G6" s="395"/>
      <c r="H6" s="395"/>
      <c r="I6" s="395"/>
    </row>
    <row r="7" spans="2:9" s="10" customFormat="1" ht="18.75">
      <c r="B7" s="212"/>
      <c r="C7" s="32"/>
      <c r="D7" s="37"/>
      <c r="E7" s="99"/>
      <c r="F7" s="99"/>
      <c r="G7" s="99"/>
      <c r="H7" s="99"/>
      <c r="I7" s="99"/>
    </row>
    <row r="8" spans="2:13" s="10" customFormat="1" ht="15" customHeight="1">
      <c r="B8" s="212">
        <v>1</v>
      </c>
      <c r="C8" s="32" t="s">
        <v>197</v>
      </c>
      <c r="D8" s="300" t="s">
        <v>34</v>
      </c>
      <c r="E8" s="300" t="s">
        <v>216</v>
      </c>
      <c r="F8" s="21"/>
      <c r="G8" s="21"/>
      <c r="H8" s="21"/>
      <c r="I8" s="21"/>
      <c r="J8" s="21"/>
      <c r="K8" s="21"/>
      <c r="L8" s="21"/>
      <c r="M8" s="9"/>
    </row>
    <row r="9" spans="2:13" s="10" customFormat="1" ht="15" customHeight="1">
      <c r="B9" s="213">
        <v>2</v>
      </c>
      <c r="C9" s="31" t="s">
        <v>192</v>
      </c>
      <c r="D9" s="301" t="s">
        <v>35</v>
      </c>
      <c r="E9" s="34"/>
      <c r="F9" s="21"/>
      <c r="G9" s="21"/>
      <c r="H9" s="21"/>
      <c r="I9" s="21"/>
      <c r="J9" s="21"/>
      <c r="K9" s="21"/>
      <c r="L9" s="21"/>
      <c r="M9" s="9"/>
    </row>
    <row r="10" spans="2:13" s="10" customFormat="1" ht="15" customHeight="1">
      <c r="B10" s="213">
        <v>3</v>
      </c>
      <c r="C10" s="31" t="s">
        <v>193</v>
      </c>
      <c r="D10" s="301" t="s">
        <v>36</v>
      </c>
      <c r="E10" s="102" t="s">
        <v>217</v>
      </c>
      <c r="F10" s="21"/>
      <c r="G10" s="21"/>
      <c r="H10" s="21"/>
      <c r="I10" s="21"/>
      <c r="J10" s="21"/>
      <c r="K10" s="21"/>
      <c r="L10" s="21"/>
      <c r="M10" s="9"/>
    </row>
    <row r="11" spans="2:13" s="10" customFormat="1" ht="15" customHeight="1">
      <c r="B11" s="213">
        <v>4</v>
      </c>
      <c r="C11" s="31" t="s">
        <v>194</v>
      </c>
      <c r="D11" s="301" t="s">
        <v>37</v>
      </c>
      <c r="E11" s="34"/>
      <c r="F11" s="21"/>
      <c r="G11" s="21"/>
      <c r="H11" s="21"/>
      <c r="I11" s="21"/>
      <c r="J11" s="21"/>
      <c r="K11" s="21"/>
      <c r="L11" s="21"/>
      <c r="M11" s="9"/>
    </row>
    <row r="12" spans="2:13" s="10" customFormat="1" ht="15" customHeight="1">
      <c r="B12" s="213">
        <v>5</v>
      </c>
      <c r="C12" s="31" t="s">
        <v>195</v>
      </c>
      <c r="D12" s="301" t="s">
        <v>38</v>
      </c>
      <c r="E12" s="34"/>
      <c r="F12" s="21"/>
      <c r="G12" s="21"/>
      <c r="H12" s="21"/>
      <c r="I12" s="21"/>
      <c r="J12" s="21"/>
      <c r="K12" s="21"/>
      <c r="L12" s="21"/>
      <c r="M12" s="9"/>
    </row>
    <row r="13" spans="2:13" s="10" customFormat="1" ht="15" customHeight="1">
      <c r="B13" s="213">
        <v>6</v>
      </c>
      <c r="C13" s="31" t="s">
        <v>196</v>
      </c>
      <c r="D13" s="301" t="s">
        <v>39</v>
      </c>
      <c r="E13" s="102" t="s">
        <v>218</v>
      </c>
      <c r="F13" s="21"/>
      <c r="G13" s="21"/>
      <c r="H13" s="21"/>
      <c r="I13" s="21"/>
      <c r="J13" s="21"/>
      <c r="K13" s="21"/>
      <c r="L13" s="21"/>
      <c r="M13" s="9"/>
    </row>
    <row r="14" spans="2:13" s="10" customFormat="1" ht="15" customHeight="1">
      <c r="B14" s="213">
        <v>7</v>
      </c>
      <c r="C14" s="31" t="s">
        <v>198</v>
      </c>
      <c r="D14" s="301" t="s">
        <v>40</v>
      </c>
      <c r="E14" s="102" t="s">
        <v>219</v>
      </c>
      <c r="F14" s="21"/>
      <c r="G14" s="21"/>
      <c r="H14" s="21"/>
      <c r="I14" s="21"/>
      <c r="J14" s="21"/>
      <c r="K14" s="21"/>
      <c r="L14" s="21"/>
      <c r="M14" s="9"/>
    </row>
    <row r="15" spans="2:13" s="10" customFormat="1" ht="15" customHeight="1">
      <c r="B15" s="213">
        <v>8</v>
      </c>
      <c r="C15" s="31" t="s">
        <v>199</v>
      </c>
      <c r="D15" s="301" t="s">
        <v>41</v>
      </c>
      <c r="E15" s="37" t="s">
        <v>220</v>
      </c>
      <c r="F15" s="21"/>
      <c r="G15" s="21"/>
      <c r="H15" s="21"/>
      <c r="I15" s="21"/>
      <c r="J15" s="21"/>
      <c r="K15" s="21"/>
      <c r="L15" s="21"/>
      <c r="M15" s="9"/>
    </row>
    <row r="16" spans="2:13" s="10" customFormat="1" ht="15" customHeight="1">
      <c r="B16" s="213">
        <v>9</v>
      </c>
      <c r="C16" s="31" t="s">
        <v>200</v>
      </c>
      <c r="D16" s="301" t="s">
        <v>42</v>
      </c>
      <c r="E16" s="34"/>
      <c r="F16" s="21"/>
      <c r="G16" s="21"/>
      <c r="H16" s="21"/>
      <c r="I16" s="21"/>
      <c r="J16" s="21"/>
      <c r="K16" s="21"/>
      <c r="L16" s="21"/>
      <c r="M16" s="9"/>
    </row>
    <row r="17" spans="2:13" s="10" customFormat="1" ht="15" customHeight="1">
      <c r="B17" s="213">
        <v>10</v>
      </c>
      <c r="C17" s="31" t="s">
        <v>200</v>
      </c>
      <c r="D17" s="301" t="s">
        <v>43</v>
      </c>
      <c r="E17" s="34"/>
      <c r="F17" s="21"/>
      <c r="G17" s="21"/>
      <c r="H17" s="21"/>
      <c r="I17" s="21"/>
      <c r="J17" s="21"/>
      <c r="K17" s="21"/>
      <c r="L17" s="21"/>
      <c r="M17" s="9"/>
    </row>
    <row r="18" spans="2:13" s="10" customFormat="1" ht="15" customHeight="1">
      <c r="B18" s="213">
        <v>11</v>
      </c>
      <c r="C18" s="31" t="s">
        <v>200</v>
      </c>
      <c r="D18" s="301" t="s">
        <v>44</v>
      </c>
      <c r="E18" s="37" t="s">
        <v>221</v>
      </c>
      <c r="F18" s="21"/>
      <c r="G18" s="21"/>
      <c r="H18" s="21"/>
      <c r="I18" s="21"/>
      <c r="J18" s="21"/>
      <c r="K18" s="21"/>
      <c r="L18" s="21"/>
      <c r="M18" s="9"/>
    </row>
    <row r="19" spans="2:13" s="10" customFormat="1" ht="15" customHeight="1">
      <c r="B19" s="213">
        <v>12</v>
      </c>
      <c r="C19" s="31" t="s">
        <v>200</v>
      </c>
      <c r="D19" s="301" t="s">
        <v>45</v>
      </c>
      <c r="E19" s="37" t="s">
        <v>234</v>
      </c>
      <c r="F19" s="21"/>
      <c r="G19" s="21"/>
      <c r="H19" s="21"/>
      <c r="I19" s="21"/>
      <c r="J19" s="21"/>
      <c r="K19" s="21"/>
      <c r="L19" s="21"/>
      <c r="M19" s="9"/>
    </row>
    <row r="20" spans="2:13" s="10" customFormat="1" ht="15" customHeight="1">
      <c r="B20" s="213">
        <v>13</v>
      </c>
      <c r="C20" s="31" t="s">
        <v>200</v>
      </c>
      <c r="D20" s="301" t="s">
        <v>46</v>
      </c>
      <c r="E20" s="34"/>
      <c r="F20" s="21"/>
      <c r="G20" s="21"/>
      <c r="H20" s="21"/>
      <c r="I20" s="21"/>
      <c r="J20" s="21"/>
      <c r="K20" s="21"/>
      <c r="L20" s="21"/>
      <c r="M20" s="9"/>
    </row>
    <row r="21" spans="2:13" s="10" customFormat="1" ht="15" customHeight="1">
      <c r="B21" s="213">
        <v>14</v>
      </c>
      <c r="C21" s="31" t="s">
        <v>200</v>
      </c>
      <c r="D21" s="301" t="s">
        <v>47</v>
      </c>
      <c r="E21" s="37" t="s">
        <v>222</v>
      </c>
      <c r="F21" s="96"/>
      <c r="G21" s="21"/>
      <c r="H21" s="21"/>
      <c r="I21" s="21"/>
      <c r="J21" s="21"/>
      <c r="K21" s="21"/>
      <c r="L21" s="21"/>
      <c r="M21" s="9"/>
    </row>
    <row r="22" spans="2:13" s="10" customFormat="1" ht="15" customHeight="1">
      <c r="B22" s="213">
        <v>15</v>
      </c>
      <c r="C22" s="31" t="s">
        <v>197</v>
      </c>
      <c r="D22" s="301" t="s">
        <v>265</v>
      </c>
      <c r="E22" s="37" t="s">
        <v>266</v>
      </c>
      <c r="F22" s="21"/>
      <c r="G22" s="21"/>
      <c r="H22" s="21"/>
      <c r="I22" s="21"/>
      <c r="J22" s="21"/>
      <c r="K22" s="21"/>
      <c r="L22" s="21"/>
      <c r="M22" s="9"/>
    </row>
    <row r="23" spans="2:13" s="10" customFormat="1" ht="15" customHeight="1">
      <c r="B23" s="33"/>
      <c r="C23" s="31"/>
      <c r="D23" s="34"/>
      <c r="E23" s="34"/>
      <c r="F23" s="21"/>
      <c r="G23" s="21"/>
      <c r="H23" s="21"/>
      <c r="I23" s="21"/>
      <c r="J23" s="21"/>
      <c r="K23" s="21"/>
      <c r="L23" s="21"/>
      <c r="M23" s="9"/>
    </row>
    <row r="24" spans="2:13" s="10" customFormat="1" ht="15" customHeight="1">
      <c r="B24" s="395" t="s">
        <v>439</v>
      </c>
      <c r="C24" s="395"/>
      <c r="D24" s="395"/>
      <c r="E24" s="395"/>
      <c r="F24" s="395"/>
      <c r="G24" s="395"/>
      <c r="H24" s="395"/>
      <c r="I24" s="395"/>
      <c r="J24" s="21"/>
      <c r="K24" s="21"/>
      <c r="L24" s="21"/>
      <c r="M24" s="9"/>
    </row>
    <row r="25" spans="2:13" s="10" customFormat="1" ht="15" customHeight="1">
      <c r="B25" s="213">
        <v>16</v>
      </c>
      <c r="C25" s="31" t="s">
        <v>200</v>
      </c>
      <c r="D25" s="47" t="s">
        <v>236</v>
      </c>
      <c r="E25" s="408" t="s">
        <v>215</v>
      </c>
      <c r="F25" s="408"/>
      <c r="G25" s="408"/>
      <c r="H25" s="408"/>
      <c r="I25" s="408"/>
      <c r="J25" s="21"/>
      <c r="K25" s="21"/>
      <c r="L25" s="21"/>
      <c r="M25" s="9"/>
    </row>
    <row r="26" spans="2:13" s="10" customFormat="1" ht="6.75" customHeight="1">
      <c r="B26" s="213"/>
      <c r="C26" s="31"/>
      <c r="D26" s="47"/>
      <c r="E26" s="301"/>
      <c r="F26" s="301"/>
      <c r="G26" s="301"/>
      <c r="H26" s="301"/>
      <c r="I26" s="301"/>
      <c r="J26" s="21"/>
      <c r="K26" s="21"/>
      <c r="L26" s="21"/>
      <c r="M26" s="9"/>
    </row>
    <row r="27" spans="2:13" s="10" customFormat="1" ht="15" customHeight="1">
      <c r="B27" s="213">
        <v>17</v>
      </c>
      <c r="C27" s="31" t="s">
        <v>200</v>
      </c>
      <c r="D27" s="47" t="s">
        <v>314</v>
      </c>
      <c r="E27" s="392" t="s">
        <v>273</v>
      </c>
      <c r="F27" s="392"/>
      <c r="G27" s="392"/>
      <c r="H27" s="392"/>
      <c r="I27" s="392"/>
      <c r="J27" s="21"/>
      <c r="K27" s="21"/>
      <c r="L27" s="21"/>
      <c r="M27" s="9"/>
    </row>
    <row r="28" spans="2:13" s="10" customFormat="1" ht="6.75" customHeight="1">
      <c r="B28" s="213"/>
      <c r="C28" s="31"/>
      <c r="D28" s="314"/>
      <c r="E28" s="313"/>
      <c r="F28" s="313"/>
      <c r="G28" s="313"/>
      <c r="H28" s="313"/>
      <c r="I28" s="313"/>
      <c r="J28" s="21"/>
      <c r="K28" s="21"/>
      <c r="L28" s="21"/>
      <c r="M28" s="9"/>
    </row>
    <row r="29" spans="2:12" s="10" customFormat="1" ht="15" customHeight="1">
      <c r="B29" s="390">
        <v>18</v>
      </c>
      <c r="C29" s="378" t="s">
        <v>197</v>
      </c>
      <c r="D29" s="413" t="s">
        <v>315</v>
      </c>
      <c r="E29" s="392" t="s">
        <v>285</v>
      </c>
      <c r="F29" s="392"/>
      <c r="G29" s="392"/>
      <c r="H29" s="392"/>
      <c r="I29" s="392"/>
      <c r="J29" s="21"/>
      <c r="K29" s="21"/>
      <c r="L29" s="21"/>
    </row>
    <row r="30" spans="2:12" s="10" customFormat="1" ht="15" customHeight="1">
      <c r="B30" s="390"/>
      <c r="C30" s="378"/>
      <c r="D30" s="413"/>
      <c r="E30" s="392" t="s">
        <v>284</v>
      </c>
      <c r="F30" s="392"/>
      <c r="G30" s="392"/>
      <c r="H30" s="392"/>
      <c r="I30" s="392"/>
      <c r="J30" s="21"/>
      <c r="K30" s="21"/>
      <c r="L30" s="21"/>
    </row>
    <row r="31" spans="1:12" s="10" customFormat="1" ht="6.75" customHeight="1">
      <c r="A31" s="47"/>
      <c r="B31" s="214"/>
      <c r="C31" s="160"/>
      <c r="D31" s="314"/>
      <c r="E31" s="313"/>
      <c r="F31" s="313"/>
      <c r="G31" s="313"/>
      <c r="H31" s="313"/>
      <c r="I31" s="313"/>
      <c r="J31" s="21"/>
      <c r="K31" s="21"/>
      <c r="L31" s="21"/>
    </row>
    <row r="32" spans="2:12" s="10" customFormat="1" ht="15" customHeight="1">
      <c r="B32" s="377">
        <v>19</v>
      </c>
      <c r="C32" s="379" t="s">
        <v>197</v>
      </c>
      <c r="D32" s="413" t="s">
        <v>316</v>
      </c>
      <c r="E32" s="392" t="s">
        <v>286</v>
      </c>
      <c r="F32" s="392"/>
      <c r="G32" s="392"/>
      <c r="H32" s="392"/>
      <c r="I32" s="392"/>
      <c r="J32" s="21"/>
      <c r="K32" s="21"/>
      <c r="L32" s="21"/>
    </row>
    <row r="33" spans="2:12" s="10" customFormat="1" ht="15" customHeight="1">
      <c r="B33" s="377"/>
      <c r="C33" s="379"/>
      <c r="D33" s="413"/>
      <c r="E33" s="392" t="s">
        <v>287</v>
      </c>
      <c r="F33" s="392"/>
      <c r="G33" s="392"/>
      <c r="H33" s="392"/>
      <c r="I33" s="392"/>
      <c r="J33" s="21"/>
      <c r="K33" s="21"/>
      <c r="L33" s="21"/>
    </row>
    <row r="34" spans="2:12" s="10" customFormat="1" ht="6.75" customHeight="1">
      <c r="B34" s="377"/>
      <c r="C34" s="379"/>
      <c r="D34" s="413"/>
      <c r="E34" s="313"/>
      <c r="F34" s="313"/>
      <c r="G34" s="313"/>
      <c r="H34" s="313"/>
      <c r="I34" s="313"/>
      <c r="J34" s="21"/>
      <c r="K34" s="21"/>
      <c r="L34" s="21"/>
    </row>
    <row r="35" spans="2:12" s="10" customFormat="1" ht="15" customHeight="1">
      <c r="B35" s="377"/>
      <c r="C35" s="379"/>
      <c r="D35" s="413"/>
      <c r="E35" s="392" t="s">
        <v>288</v>
      </c>
      <c r="F35" s="392"/>
      <c r="G35" s="392"/>
      <c r="H35" s="392"/>
      <c r="I35" s="392"/>
      <c r="J35" s="21"/>
      <c r="K35" s="21"/>
      <c r="L35" s="21"/>
    </row>
    <row r="36" spans="2:12" s="10" customFormat="1" ht="15" customHeight="1">
      <c r="B36" s="377"/>
      <c r="C36" s="379"/>
      <c r="D36" s="413"/>
      <c r="E36" s="408" t="s">
        <v>289</v>
      </c>
      <c r="F36" s="408"/>
      <c r="G36" s="408"/>
      <c r="H36" s="408"/>
      <c r="I36" s="408"/>
      <c r="J36" s="21"/>
      <c r="K36" s="21"/>
      <c r="L36" s="165"/>
    </row>
    <row r="37" spans="2:12" s="10" customFormat="1" ht="6.75" customHeight="1">
      <c r="B37" s="377"/>
      <c r="C37" s="379"/>
      <c r="D37" s="413"/>
      <c r="E37" s="315"/>
      <c r="F37" s="315"/>
      <c r="G37" s="315"/>
      <c r="H37" s="315"/>
      <c r="I37" s="315"/>
      <c r="J37" s="21"/>
      <c r="K37" s="21"/>
      <c r="L37" s="165"/>
    </row>
    <row r="38" spans="2:12" s="10" customFormat="1" ht="15" customHeight="1">
      <c r="B38" s="377"/>
      <c r="C38" s="379"/>
      <c r="D38" s="413"/>
      <c r="E38" s="392" t="s">
        <v>288</v>
      </c>
      <c r="F38" s="392"/>
      <c r="G38" s="392"/>
      <c r="H38" s="392"/>
      <c r="I38" s="392"/>
      <c r="J38" s="21"/>
      <c r="K38" s="21"/>
      <c r="L38" s="21"/>
    </row>
    <row r="39" spans="2:12" s="10" customFormat="1" ht="15" customHeight="1">
      <c r="B39" s="377"/>
      <c r="C39" s="379"/>
      <c r="D39" s="413"/>
      <c r="E39" s="393" t="s">
        <v>290</v>
      </c>
      <c r="F39" s="393"/>
      <c r="G39" s="393"/>
      <c r="H39" s="393"/>
      <c r="I39" s="393"/>
      <c r="J39" s="21"/>
      <c r="K39" s="21"/>
      <c r="L39" s="21"/>
    </row>
    <row r="40" spans="2:12" s="10" customFormat="1" ht="6.75" customHeight="1">
      <c r="B40" s="166"/>
      <c r="C40" s="38"/>
      <c r="D40" s="38"/>
      <c r="E40" s="34"/>
      <c r="F40" s="34"/>
      <c r="G40" s="34"/>
      <c r="H40" s="34"/>
      <c r="I40" s="34"/>
      <c r="J40" s="21"/>
      <c r="K40" s="21"/>
      <c r="L40" s="21"/>
    </row>
    <row r="41" spans="2:12" s="10" customFormat="1" ht="6.75" customHeight="1">
      <c r="B41" s="166"/>
      <c r="C41" s="38"/>
      <c r="D41" s="38"/>
      <c r="E41" s="34"/>
      <c r="F41" s="34"/>
      <c r="G41" s="34"/>
      <c r="H41" s="34"/>
      <c r="I41" s="34"/>
      <c r="J41" s="21"/>
      <c r="K41" s="21"/>
      <c r="L41" s="21"/>
    </row>
    <row r="42" spans="2:12" s="10" customFormat="1" ht="15" customHeight="1">
      <c r="B42" s="214">
        <v>20</v>
      </c>
      <c r="C42" s="183" t="s">
        <v>197</v>
      </c>
      <c r="D42" s="47" t="s">
        <v>317</v>
      </c>
      <c r="E42" s="408" t="s">
        <v>305</v>
      </c>
      <c r="F42" s="408"/>
      <c r="G42" s="408"/>
      <c r="H42" s="408"/>
      <c r="I42" s="408"/>
      <c r="J42" s="21"/>
      <c r="K42" s="21"/>
      <c r="L42" s="21"/>
    </row>
    <row r="43" spans="2:12" s="10" customFormat="1" ht="6.75" customHeight="1">
      <c r="B43" s="184"/>
      <c r="C43" s="38"/>
      <c r="D43" s="38"/>
      <c r="E43" s="34"/>
      <c r="F43" s="34"/>
      <c r="G43" s="34"/>
      <c r="H43" s="34"/>
      <c r="I43" s="34"/>
      <c r="J43" s="21"/>
      <c r="K43" s="21"/>
      <c r="L43" s="21"/>
    </row>
    <row r="44" spans="2:12" s="10" customFormat="1" ht="15" customHeight="1">
      <c r="B44" s="214">
        <v>21</v>
      </c>
      <c r="C44" s="183" t="s">
        <v>197</v>
      </c>
      <c r="D44" s="47" t="s">
        <v>318</v>
      </c>
      <c r="E44" s="408" t="s">
        <v>307</v>
      </c>
      <c r="F44" s="408"/>
      <c r="G44" s="408"/>
      <c r="H44" s="408"/>
      <c r="I44" s="408"/>
      <c r="J44" s="21"/>
      <c r="K44" s="21"/>
      <c r="L44" s="21"/>
    </row>
    <row r="45" spans="2:12" s="10" customFormat="1" ht="6.75" customHeight="1">
      <c r="B45" s="214"/>
      <c r="C45" s="183"/>
      <c r="D45" s="38"/>
      <c r="E45" s="34"/>
      <c r="F45" s="21"/>
      <c r="G45" s="21"/>
      <c r="H45" s="21"/>
      <c r="I45" s="21"/>
      <c r="J45" s="21"/>
      <c r="K45" s="21"/>
      <c r="L45" s="21"/>
    </row>
    <row r="46" spans="2:12" s="10" customFormat="1" ht="15" customHeight="1">
      <c r="B46" s="214">
        <v>22</v>
      </c>
      <c r="C46" s="183" t="s">
        <v>197</v>
      </c>
      <c r="D46" s="47" t="s">
        <v>319</v>
      </c>
      <c r="E46" s="408" t="s">
        <v>308</v>
      </c>
      <c r="F46" s="408"/>
      <c r="G46" s="408"/>
      <c r="H46" s="408"/>
      <c r="I46" s="408"/>
      <c r="J46" s="21"/>
      <c r="K46" s="21"/>
      <c r="L46" s="21"/>
    </row>
    <row r="47" spans="2:12" s="10" customFormat="1" ht="6.75" customHeight="1">
      <c r="B47" s="214"/>
      <c r="C47" s="183"/>
      <c r="D47" s="47"/>
      <c r="E47" s="34"/>
      <c r="F47" s="21"/>
      <c r="G47" s="21"/>
      <c r="H47" s="21"/>
      <c r="I47" s="21"/>
      <c r="J47" s="21"/>
      <c r="K47" s="21"/>
      <c r="L47" s="21"/>
    </row>
    <row r="48" spans="2:12" s="10" customFormat="1" ht="15" customHeight="1">
      <c r="B48" s="390">
        <v>23</v>
      </c>
      <c r="C48" s="391" t="s">
        <v>197</v>
      </c>
      <c r="D48" s="413" t="s">
        <v>320</v>
      </c>
      <c r="E48" s="412" t="s">
        <v>309</v>
      </c>
      <c r="F48" s="412"/>
      <c r="G48" s="412"/>
      <c r="H48" s="412"/>
      <c r="I48" s="412"/>
      <c r="J48" s="21"/>
      <c r="K48" s="21"/>
      <c r="L48" s="21"/>
    </row>
    <row r="49" spans="2:12" s="10" customFormat="1" ht="15" customHeight="1">
      <c r="B49" s="390"/>
      <c r="C49" s="391"/>
      <c r="D49" s="413"/>
      <c r="E49" s="316" t="s">
        <v>310</v>
      </c>
      <c r="F49" s="317"/>
      <c r="G49" s="317"/>
      <c r="H49" s="317"/>
      <c r="I49" s="317"/>
      <c r="J49" s="21"/>
      <c r="K49" s="21"/>
      <c r="L49" s="21"/>
    </row>
    <row r="50" spans="2:12" s="10" customFormat="1" ht="9" customHeight="1">
      <c r="B50" s="214"/>
      <c r="C50" s="183"/>
      <c r="D50" s="38"/>
      <c r="E50" s="34"/>
      <c r="F50" s="21"/>
      <c r="G50" s="21"/>
      <c r="H50" s="21"/>
      <c r="I50" s="21"/>
      <c r="J50" s="21"/>
      <c r="K50" s="21"/>
      <c r="L50" s="21"/>
    </row>
    <row r="51" spans="2:12" s="10" customFormat="1" ht="15" customHeight="1">
      <c r="B51" s="214">
        <v>24</v>
      </c>
      <c r="C51" s="183" t="s">
        <v>197</v>
      </c>
      <c r="D51" s="47" t="s">
        <v>321</v>
      </c>
      <c r="E51" s="408" t="s">
        <v>313</v>
      </c>
      <c r="F51" s="408"/>
      <c r="G51" s="408"/>
      <c r="H51" s="408"/>
      <c r="I51" s="408"/>
      <c r="J51" s="21"/>
      <c r="K51" s="21"/>
      <c r="L51" s="21"/>
    </row>
    <row r="52" spans="2:12" s="10" customFormat="1" ht="6.75" customHeight="1">
      <c r="B52" s="215"/>
      <c r="C52" s="31"/>
      <c r="D52" s="47"/>
      <c r="E52" s="21"/>
      <c r="F52" s="21"/>
      <c r="G52" s="21"/>
      <c r="H52" s="21"/>
      <c r="I52" s="21"/>
      <c r="J52" s="21"/>
      <c r="K52" s="21"/>
      <c r="L52" s="21"/>
    </row>
    <row r="53" spans="2:12" s="10" customFormat="1" ht="15" customHeight="1">
      <c r="B53" s="411" t="s">
        <v>388</v>
      </c>
      <c r="C53" s="411"/>
      <c r="D53" s="411"/>
      <c r="E53" s="411"/>
      <c r="F53" s="411"/>
      <c r="G53" s="411"/>
      <c r="H53" s="411"/>
      <c r="I53" s="411"/>
      <c r="J53" s="21"/>
      <c r="K53" s="21"/>
      <c r="L53" s="21"/>
    </row>
    <row r="54" spans="2:12" s="10" customFormat="1" ht="15" customHeight="1">
      <c r="B54" s="185"/>
      <c r="C54" s="31"/>
      <c r="D54" s="201"/>
      <c r="E54" s="167"/>
      <c r="F54" s="167"/>
      <c r="G54" s="167"/>
      <c r="H54" s="167"/>
      <c r="I54" s="167"/>
      <c r="J54" s="21"/>
      <c r="K54" s="21"/>
      <c r="L54" s="21"/>
    </row>
    <row r="55" spans="3:12" s="10" customFormat="1" ht="6.75" customHeight="1">
      <c r="C55" s="31"/>
      <c r="D55" s="28"/>
      <c r="E55" s="21"/>
      <c r="F55" s="21"/>
      <c r="G55" s="21"/>
      <c r="H55" s="21"/>
      <c r="I55" s="21"/>
      <c r="J55" s="21"/>
      <c r="K55" s="21"/>
      <c r="L55" s="21"/>
    </row>
    <row r="56" spans="2:9" s="10" customFormat="1" ht="15.75">
      <c r="B56" s="410" t="s">
        <v>322</v>
      </c>
      <c r="C56" s="410"/>
      <c r="D56" s="410"/>
      <c r="E56" s="88"/>
      <c r="F56" s="409" t="s">
        <v>235</v>
      </c>
      <c r="G56" s="409"/>
      <c r="H56" s="409"/>
      <c r="I56" s="409"/>
    </row>
    <row r="57" s="10" customFormat="1" ht="12.75">
      <c r="C57" s="30"/>
    </row>
    <row r="58" s="10" customFormat="1" ht="12.75">
      <c r="C58" s="30"/>
    </row>
    <row r="59" s="10" customFormat="1" ht="12.75">
      <c r="C59" s="30"/>
    </row>
    <row r="60" s="10" customFormat="1" ht="12.75">
      <c r="C60" s="30"/>
    </row>
    <row r="61" s="10" customFormat="1" ht="12.75">
      <c r="C61" s="30"/>
    </row>
    <row r="62" s="10" customFormat="1" ht="12.75">
      <c r="C62" s="30"/>
    </row>
    <row r="63" s="10" customFormat="1" ht="12.75">
      <c r="C63" s="30"/>
    </row>
    <row r="64" s="10" customFormat="1" ht="12.75">
      <c r="C64" s="30"/>
    </row>
    <row r="65" s="10" customFormat="1" ht="12.75">
      <c r="C65" s="30"/>
    </row>
    <row r="66" s="10" customFormat="1" ht="12.75">
      <c r="C66" s="30"/>
    </row>
  </sheetData>
  <mergeCells count="30">
    <mergeCell ref="B32:B39"/>
    <mergeCell ref="E27:I27"/>
    <mergeCell ref="D29:D30"/>
    <mergeCell ref="B29:B30"/>
    <mergeCell ref="C29:C30"/>
    <mergeCell ref="E29:I29"/>
    <mergeCell ref="E30:I30"/>
    <mergeCell ref="E32:I32"/>
    <mergeCell ref="E33:I33"/>
    <mergeCell ref="C32:C39"/>
    <mergeCell ref="B4:I4"/>
    <mergeCell ref="B6:I6"/>
    <mergeCell ref="B24:I24"/>
    <mergeCell ref="E25:I25"/>
    <mergeCell ref="E42:I42"/>
    <mergeCell ref="E44:I44"/>
    <mergeCell ref="E46:I46"/>
    <mergeCell ref="D32:D39"/>
    <mergeCell ref="E35:I35"/>
    <mergeCell ref="E36:I36"/>
    <mergeCell ref="E38:I38"/>
    <mergeCell ref="E39:I39"/>
    <mergeCell ref="E48:I48"/>
    <mergeCell ref="D48:D49"/>
    <mergeCell ref="B48:B49"/>
    <mergeCell ref="C48:C49"/>
    <mergeCell ref="E51:I51"/>
    <mergeCell ref="F56:I56"/>
    <mergeCell ref="B56:D56"/>
    <mergeCell ref="B53:I53"/>
  </mergeCells>
  <hyperlinks>
    <hyperlink ref="D8" location="Ejercicios!B8" display="Ejercicio 3.1"/>
    <hyperlink ref="D25" location="Ap_3.A.1!B6" display="Cuadro 3.A.1"/>
    <hyperlink ref="E8" location="Rta_3.1!B6" display="Respueta 3.1"/>
    <hyperlink ref="D9" location="Ejercicios!B16" display="Ejercicio 3.2"/>
    <hyperlink ref="D10" location="Ejercicios!B20" display="Ejercicio 3.3"/>
    <hyperlink ref="E10" location="Rta_3.3!B6" display="Respuesta 3.3"/>
    <hyperlink ref="D11" location="Ejercicios!B36" display="Ejercicio 3.4"/>
    <hyperlink ref="D12" location="Ejercicios!B42" display="Ejercicio 3.5"/>
    <hyperlink ref="D13" location="Ejercicios!B51" display="Ejercicio 3.6"/>
    <hyperlink ref="E13" location="Rta_3.6!B6" display="Respuesta 3.6"/>
    <hyperlink ref="D14" location="Ejercicios!B58" display="Ejercicio 3.7"/>
    <hyperlink ref="E14" location="Rta_3.7!B6" display="Respuesta 3.7"/>
    <hyperlink ref="D15" location="Ejercicios!B63" display="Ejercicio 3.8"/>
    <hyperlink ref="E15" location="Rta_3.8!B6" display="Respuesta 3.8"/>
    <hyperlink ref="D16" location="Ejercicios!B69" display="Ejercicio 3.9"/>
    <hyperlink ref="D17" location="Ejercicios!B75" display="Ejercicio 3.10"/>
    <hyperlink ref="D18" location="Ejercicios!B80" display="Ejercicio 3.11"/>
    <hyperlink ref="E18" location="Rta_3.11!B6" display="Respuesta 3.11"/>
    <hyperlink ref="D19" location="Ejercicios!B95" display="Ejercicio 3.12"/>
    <hyperlink ref="E19" location="Rta_3.12!B6" display="Respuesta 3.12"/>
    <hyperlink ref="D20" location="Ejercicios!B100" display="Ejercicio 3.13"/>
    <hyperlink ref="D21" location="Ejercicios!B105" display="Ejercicio 3.14"/>
    <hyperlink ref="E21" location="Rta_3.14!B6" display="Respuesta 3.14"/>
    <hyperlink ref="D22" location="Ejercicios!B110" display="Ejercicio 3.15"/>
    <hyperlink ref="E22" location="Rta_3.15!B6" display="Respuesta 3.15"/>
    <hyperlink ref="D27" location="Ap_3.A.2!B6" display="Cuadro 3.A.2"/>
    <hyperlink ref="D29" location="Ap_3.A.3!B6" display="Cuadro 3.A.3"/>
    <hyperlink ref="D32:D39" location="Ap_3.A.4!B6" display="Cuadro 3.A.4"/>
    <hyperlink ref="E32:I32" location="Ap_3.A.4!B6" display="Distribución del ingreso en Colombia por trabajador "/>
    <hyperlink ref="E35:I35" location="Ap_3.A.4!C35" display="Distribución de ingresos de los hogares, per cápita, "/>
    <hyperlink ref="E38:I38" location="Ap_3.A.4!D59" display="Distribución de ingresos de los hogares, per cápita, "/>
    <hyperlink ref="D42" location="Ap_3.A.5!B6" display="Cuadro 3.A.5"/>
    <hyperlink ref="D44" location="Ap_3.A.6!B6" display="Cuadro 3.A.6"/>
    <hyperlink ref="D46" location="Ap_3.A.7!B6" display="Cuadro 3.A.7"/>
    <hyperlink ref="D48:D49" location="Ap_3.A.8!B6" display="Cuadro 3.A.8"/>
    <hyperlink ref="D51" location="Ap_3.A.9!B6" display="Cuadro 3.A.9"/>
    <hyperlink ref="B53:I53" location="Fuentes!B6" display="Bibliografía y fuentes estadísticas (con hipervínculos)"/>
  </hyperlinks>
  <printOptions horizontalCentered="1" verticalCentered="1"/>
  <pageMargins left="0.75" right="0.75" top="1" bottom="1" header="0.5" footer="0.5"/>
  <pageSetup horizontalDpi="600" verticalDpi="600" orientation="portrait" scale="80" r:id="rId1"/>
  <headerFooter alignWithMargins="0">
    <oddFooter>&amp;R&amp;A</oddFooter>
  </headerFooter>
</worksheet>
</file>

<file path=xl/worksheets/sheet10.xml><?xml version="1.0" encoding="utf-8"?>
<worksheet xmlns="http://schemas.openxmlformats.org/spreadsheetml/2006/main" xmlns:r="http://schemas.openxmlformats.org/officeDocument/2006/relationships">
  <dimension ref="A1:K52"/>
  <sheetViews>
    <sheetView showGridLines="0" view="pageBreakPreview" zoomScale="80" zoomScaleSheetLayoutView="80" workbookViewId="0" topLeftCell="A1">
      <selection activeCell="A1" sqref="A1"/>
    </sheetView>
  </sheetViews>
  <sheetFormatPr defaultColWidth="9.140625" defaultRowHeight="12.75"/>
  <cols>
    <col min="2" max="2" width="8.00390625" style="0" customWidth="1"/>
    <col min="3" max="3" width="10.421875" style="0" customWidth="1"/>
    <col min="8" max="8" width="10.8515625" style="0" customWidth="1"/>
    <col min="9" max="9" width="12.00390625" style="0" customWidth="1"/>
    <col min="10" max="10" width="10.140625" style="0" customWidth="1"/>
    <col min="11" max="11" width="10.421875" style="0" customWidth="1"/>
  </cols>
  <sheetData>
    <row r="1" ht="12.75">
      <c r="A1" s="509"/>
    </row>
    <row r="2" spans="5:10" ht="12.75">
      <c r="E2" s="349" t="s">
        <v>97</v>
      </c>
      <c r="F2" s="349"/>
      <c r="G2" s="349"/>
      <c r="H2" s="349"/>
      <c r="I2" s="349"/>
      <c r="J2" s="349"/>
    </row>
    <row r="3" spans="6:10" ht="12.75">
      <c r="F3" s="8"/>
      <c r="G3" s="8"/>
      <c r="H3" s="8"/>
      <c r="I3" s="8"/>
      <c r="J3" s="8"/>
    </row>
    <row r="4" spans="2:10" s="11" customFormat="1" ht="12.75">
      <c r="B4" s="298" t="s">
        <v>387</v>
      </c>
      <c r="I4" s="57"/>
      <c r="J4" s="57" t="s">
        <v>63</v>
      </c>
    </row>
    <row r="5" spans="9:10" s="11" customFormat="1" ht="12.75">
      <c r="I5" s="57"/>
      <c r="J5" s="57"/>
    </row>
    <row r="6" spans="2:10" s="11" customFormat="1" ht="18.75">
      <c r="B6" s="395" t="s">
        <v>345</v>
      </c>
      <c r="C6" s="395"/>
      <c r="D6" s="395"/>
      <c r="E6" s="395"/>
      <c r="F6" s="395"/>
      <c r="G6" s="395"/>
      <c r="H6" s="395"/>
      <c r="I6" s="395"/>
      <c r="J6" s="395"/>
    </row>
    <row r="7" spans="9:10" s="11" customFormat="1" ht="12.75">
      <c r="I7" s="57"/>
      <c r="J7" s="57"/>
    </row>
    <row r="8" spans="2:10" s="11" customFormat="1" ht="23.25" customHeight="1">
      <c r="B8" s="12" t="s">
        <v>447</v>
      </c>
      <c r="C8" s="352" t="s">
        <v>267</v>
      </c>
      <c r="D8" s="352"/>
      <c r="E8" s="352"/>
      <c r="F8" s="352"/>
      <c r="G8" s="352"/>
      <c r="H8" s="352"/>
      <c r="I8" s="352"/>
      <c r="J8" s="352"/>
    </row>
    <row r="9" spans="9:10" s="11" customFormat="1" ht="12.75">
      <c r="I9" s="57"/>
      <c r="J9" s="57"/>
    </row>
    <row r="10" spans="3:10" s="11" customFormat="1" ht="12.75">
      <c r="C10"/>
      <c r="E10"/>
      <c r="I10" s="57"/>
      <c r="J10" s="57"/>
    </row>
    <row r="11" spans="9:10" s="11" customFormat="1" ht="12.75">
      <c r="I11" s="57"/>
      <c r="J11" s="57"/>
    </row>
    <row r="12" spans="9:10" s="11" customFormat="1" ht="12.75">
      <c r="I12" s="57"/>
      <c r="J12" s="57"/>
    </row>
    <row r="13" spans="3:10" s="11" customFormat="1" ht="15" customHeight="1">
      <c r="C13" s="333" t="s">
        <v>269</v>
      </c>
      <c r="D13" s="333"/>
      <c r="E13" s="333"/>
      <c r="F13" s="333"/>
      <c r="G13" s="333"/>
      <c r="H13" s="333"/>
      <c r="I13" s="333"/>
      <c r="J13" s="333"/>
    </row>
    <row r="14" spans="3:10" s="11" customFormat="1" ht="15" customHeight="1">
      <c r="C14" s="333"/>
      <c r="D14" s="333"/>
      <c r="E14" s="333"/>
      <c r="F14" s="333"/>
      <c r="G14" s="333"/>
      <c r="H14" s="333"/>
      <c r="I14" s="333"/>
      <c r="J14" s="333"/>
    </row>
    <row r="15" spans="3:10" s="11" customFormat="1" ht="15.75">
      <c r="C15" s="92"/>
      <c r="I15" s="57"/>
      <c r="J15" s="57"/>
    </row>
    <row r="16" spans="3:10" s="11" customFormat="1" ht="12.75">
      <c r="C16" s="123" t="s">
        <v>268</v>
      </c>
      <c r="I16" s="57"/>
      <c r="J16" s="57"/>
    </row>
    <row r="17" spans="9:10" s="11" customFormat="1" ht="12.75">
      <c r="I17" s="57"/>
      <c r="J17" s="57"/>
    </row>
    <row r="18" spans="5:10" s="11" customFormat="1" ht="12.75">
      <c r="E18"/>
      <c r="I18" s="57"/>
      <c r="J18" s="57"/>
    </row>
    <row r="19" spans="3:10" s="11" customFormat="1" ht="15.75">
      <c r="C19" s="323" t="s">
        <v>261</v>
      </c>
      <c r="I19" s="57"/>
      <c r="J19" s="57"/>
    </row>
    <row r="20" spans="9:10" s="11" customFormat="1" ht="12.75">
      <c r="I20" s="57"/>
      <c r="J20" s="57"/>
    </row>
    <row r="21" spans="3:10" s="11" customFormat="1" ht="12.75">
      <c r="C21"/>
      <c r="I21" s="57"/>
      <c r="J21" s="57"/>
    </row>
    <row r="22" spans="9:10" s="11" customFormat="1" ht="12.75">
      <c r="I22" s="57"/>
      <c r="J22" s="57"/>
    </row>
    <row r="23" spans="9:10" s="11" customFormat="1" ht="12.75">
      <c r="I23" s="57"/>
      <c r="J23" s="57"/>
    </row>
    <row r="24" spans="9:10" s="11" customFormat="1" ht="12.75">
      <c r="I24" s="57"/>
      <c r="J24" s="57"/>
    </row>
    <row r="25" spans="3:10" s="11" customFormat="1" ht="12" customHeight="1">
      <c r="C25" s="13"/>
      <c r="D25" s="13"/>
      <c r="E25" s="13"/>
      <c r="F25" s="13"/>
      <c r="G25" s="13"/>
      <c r="H25" s="13"/>
      <c r="I25" s="13"/>
      <c r="J25" s="13"/>
    </row>
    <row r="26" spans="3:10" s="11" customFormat="1" ht="12.75">
      <c r="C26" s="13"/>
      <c r="D26" s="13"/>
      <c r="E26" s="13"/>
      <c r="F26"/>
      <c r="G26" s="13"/>
      <c r="H26" s="13"/>
      <c r="I26" s="13"/>
      <c r="J26" s="13"/>
    </row>
    <row r="27" spans="3:10" s="11" customFormat="1" ht="12.75">
      <c r="C27" s="13"/>
      <c r="D27" s="13"/>
      <c r="E27" s="13"/>
      <c r="F27" s="13"/>
      <c r="G27" s="13"/>
      <c r="H27" s="13"/>
      <c r="I27" s="13"/>
      <c r="J27" s="13"/>
    </row>
    <row r="28" s="11" customFormat="1" ht="12.75"/>
    <row r="29" s="11" customFormat="1" ht="12.75"/>
    <row r="30" spans="2:11" s="11" customFormat="1" ht="15.75">
      <c r="B30" s="140"/>
      <c r="C30" s="141" t="s">
        <v>263</v>
      </c>
      <c r="D30" s="140"/>
      <c r="E30" s="140"/>
      <c r="F30" s="140"/>
      <c r="G30" s="140"/>
      <c r="H30" s="140"/>
      <c r="I30" s="140"/>
      <c r="J30" s="140"/>
      <c r="K30" s="140"/>
    </row>
    <row r="31" spans="2:11" s="11" customFormat="1" ht="15.75">
      <c r="B31" s="140"/>
      <c r="C31" s="141"/>
      <c r="D31" s="140"/>
      <c r="E31" s="140"/>
      <c r="F31" s="140"/>
      <c r="G31" s="140"/>
      <c r="H31" s="140"/>
      <c r="I31" s="140"/>
      <c r="J31" s="140"/>
      <c r="K31" s="140"/>
    </row>
    <row r="32" spans="2:11" s="11" customFormat="1" ht="18.75">
      <c r="B32" s="140"/>
      <c r="C32" s="415" t="s">
        <v>426</v>
      </c>
      <c r="D32" s="350"/>
      <c r="E32" s="350"/>
      <c r="F32" s="350"/>
      <c r="G32" s="350"/>
      <c r="H32" s="350"/>
      <c r="I32" s="350"/>
      <c r="J32" s="350"/>
      <c r="K32" s="140"/>
    </row>
    <row r="33" spans="2:11" s="11" customFormat="1" ht="18.75">
      <c r="B33" s="140"/>
      <c r="C33" s="415" t="s">
        <v>427</v>
      </c>
      <c r="D33" s="350"/>
      <c r="E33" s="350"/>
      <c r="F33" s="350"/>
      <c r="G33" s="350"/>
      <c r="H33" s="350"/>
      <c r="I33" s="350"/>
      <c r="J33" s="350"/>
      <c r="K33" s="140"/>
    </row>
    <row r="34" spans="2:11" s="11" customFormat="1" ht="18.75">
      <c r="B34" s="140"/>
      <c r="C34" s="415" t="s">
        <v>428</v>
      </c>
      <c r="D34" s="350"/>
      <c r="E34" s="350"/>
      <c r="F34" s="350"/>
      <c r="G34" s="350"/>
      <c r="H34" s="350"/>
      <c r="I34" s="350"/>
      <c r="J34" s="350"/>
      <c r="K34" s="140"/>
    </row>
    <row r="35" spans="2:11" s="11" customFormat="1" ht="15.75">
      <c r="B35" s="140"/>
      <c r="C35" s="415" t="s">
        <v>429</v>
      </c>
      <c r="D35" s="350"/>
      <c r="E35" s="350"/>
      <c r="F35" s="350"/>
      <c r="G35" s="350"/>
      <c r="H35" s="350"/>
      <c r="I35" s="350"/>
      <c r="J35" s="350"/>
      <c r="K35" s="140"/>
    </row>
    <row r="36" spans="2:11" s="11" customFormat="1" ht="15.75">
      <c r="B36" s="140"/>
      <c r="C36" s="141"/>
      <c r="D36" s="140"/>
      <c r="E36" s="140"/>
      <c r="F36" s="140"/>
      <c r="G36" s="140"/>
      <c r="H36" s="140"/>
      <c r="I36" s="140"/>
      <c r="J36" s="140"/>
      <c r="K36" s="140"/>
    </row>
    <row r="37" spans="2:11" s="11" customFormat="1" ht="18" customHeight="1">
      <c r="B37" s="140"/>
      <c r="C37" s="338" t="s">
        <v>430</v>
      </c>
      <c r="D37" s="338"/>
      <c r="E37" s="338"/>
      <c r="F37" s="338"/>
      <c r="G37" s="338"/>
      <c r="H37" s="338"/>
      <c r="I37" s="338"/>
      <c r="J37" s="338"/>
      <c r="K37" s="140"/>
    </row>
    <row r="38" spans="2:11" s="11" customFormat="1" ht="12.75" customHeight="1">
      <c r="B38" s="140"/>
      <c r="C38" s="338"/>
      <c r="D38" s="338"/>
      <c r="E38" s="338"/>
      <c r="F38" s="338"/>
      <c r="G38" s="338"/>
      <c r="H38" s="338"/>
      <c r="I38" s="338"/>
      <c r="J38" s="338"/>
      <c r="K38" s="140"/>
    </row>
    <row r="39" spans="2:11" s="11" customFormat="1" ht="12.75" customHeight="1">
      <c r="B39" s="140"/>
      <c r="C39" s="333"/>
      <c r="D39" s="333"/>
      <c r="E39" s="333"/>
      <c r="F39" s="333"/>
      <c r="G39" s="333"/>
      <c r="H39" s="333"/>
      <c r="I39" s="333"/>
      <c r="J39" s="333"/>
      <c r="K39" s="140"/>
    </row>
    <row r="40" spans="2:11" s="11" customFormat="1" ht="12.75">
      <c r="B40" s="140"/>
      <c r="C40" s="140"/>
      <c r="D40" s="140"/>
      <c r="E40" s="140"/>
      <c r="F40" s="140"/>
      <c r="G40" s="140"/>
      <c r="H40" s="140"/>
      <c r="I40" s="140"/>
      <c r="J40" s="140"/>
      <c r="K40" s="140"/>
    </row>
    <row r="41" spans="2:11" s="11" customFormat="1" ht="12.75">
      <c r="B41" s="140"/>
      <c r="C41" s="140"/>
      <c r="D41" s="140"/>
      <c r="E41" s="131"/>
      <c r="F41" s="140"/>
      <c r="G41" s="140"/>
      <c r="H41" s="140"/>
      <c r="I41" s="140"/>
      <c r="J41" s="140"/>
      <c r="K41" s="140"/>
    </row>
    <row r="42" spans="2:11" s="11" customFormat="1" ht="12.75">
      <c r="B42" s="140"/>
      <c r="C42" s="140"/>
      <c r="D42" s="140"/>
      <c r="E42" s="140"/>
      <c r="F42" s="140"/>
      <c r="G42" s="140"/>
      <c r="H42" s="140"/>
      <c r="I42" s="140"/>
      <c r="J42" s="140"/>
      <c r="K42" s="140"/>
    </row>
    <row r="43" spans="2:11" s="11" customFormat="1" ht="12.75">
      <c r="B43" s="140"/>
      <c r="C43" s="414" t="s">
        <v>425</v>
      </c>
      <c r="D43" s="414"/>
      <c r="E43" s="414"/>
      <c r="F43" s="414"/>
      <c r="G43" s="414"/>
      <c r="H43" s="414"/>
      <c r="I43" s="414"/>
      <c r="J43" s="414"/>
      <c r="K43" s="140"/>
    </row>
    <row r="44" spans="2:11" s="11" customFormat="1" ht="12.75">
      <c r="B44" s="140"/>
      <c r="C44" s="414"/>
      <c r="D44" s="414"/>
      <c r="E44" s="414"/>
      <c r="F44" s="414"/>
      <c r="G44" s="414"/>
      <c r="H44" s="414"/>
      <c r="I44" s="414"/>
      <c r="J44" s="414"/>
      <c r="K44" s="140"/>
    </row>
    <row r="45" s="11" customFormat="1" ht="12.75"/>
    <row r="46" s="11" customFormat="1" ht="12.75"/>
    <row r="47" s="11" customFormat="1" ht="12.75"/>
    <row r="48" s="11" customFormat="1" ht="12.75"/>
    <row r="49" s="11" customFormat="1" ht="12.75"/>
    <row r="50" s="11" customFormat="1" ht="12.75"/>
    <row r="51" s="11" customFormat="1" ht="12.75"/>
    <row r="52" spans="2:10" s="11" customFormat="1" ht="15.75">
      <c r="B52" s="89" t="s">
        <v>237</v>
      </c>
      <c r="C52" s="88"/>
      <c r="D52" s="88"/>
      <c r="E52" s="88"/>
      <c r="F52" s="88"/>
      <c r="G52" s="381" t="s">
        <v>235</v>
      </c>
      <c r="H52" s="381"/>
      <c r="I52" s="381"/>
      <c r="J52" s="381"/>
    </row>
    <row r="53" s="11" customFormat="1" ht="12.75"/>
    <row r="54" s="11" customFormat="1" ht="12.75"/>
    <row r="55" s="11" customFormat="1" ht="12.75"/>
    <row r="56" s="11" customFormat="1" ht="12.75"/>
    <row r="57" s="11" customFormat="1" ht="12.75"/>
    <row r="58" s="11" customFormat="1" ht="12.75"/>
    <row r="59" s="11" customFormat="1" ht="12.75"/>
    <row r="60" s="11" customFormat="1" ht="12.75"/>
    <row r="61" s="11" customFormat="1" ht="12.75"/>
    <row r="62" s="11" customFormat="1" ht="12.75"/>
    <row r="63" s="11" customFormat="1" ht="12.75"/>
    <row r="64" s="11" customFormat="1" ht="12.75"/>
  </sheetData>
  <mergeCells count="12">
    <mergeCell ref="C43:J44"/>
    <mergeCell ref="G52:J52"/>
    <mergeCell ref="C8:J8"/>
    <mergeCell ref="C13:J14"/>
    <mergeCell ref="C32:J32"/>
    <mergeCell ref="C33:J33"/>
    <mergeCell ref="C34:J34"/>
    <mergeCell ref="C35:J35"/>
    <mergeCell ref="B6:J6"/>
    <mergeCell ref="C37:J38"/>
    <mergeCell ref="E2:J2"/>
    <mergeCell ref="C39:J39"/>
  </mergeCells>
  <hyperlinks>
    <hyperlink ref="J4" location="Índice!B6" display="Volver al índice"/>
    <hyperlink ref="B4" location="Ejercicios!B6" display="Volver a ejercicios"/>
  </hyperlinks>
  <printOptions horizontalCentered="1" verticalCentered="1"/>
  <pageMargins left="0.75" right="0.75" top="1" bottom="1" header="0.5" footer="0.5"/>
  <pageSetup horizontalDpi="600" verticalDpi="600" orientation="portrait" scale="80" r:id="rId8"/>
  <headerFooter alignWithMargins="0">
    <oddFooter>&amp;R&amp;A</oddFooter>
  </headerFooter>
  <legacyDrawing r:id="rId7"/>
  <oleObjects>
    <oleObject progId="Equation.3" shapeId="3623506" r:id="rId1"/>
    <oleObject progId="Equation.3" shapeId="3629360" r:id="rId2"/>
    <oleObject progId="Equation.3" shapeId="3630413" r:id="rId3"/>
    <oleObject progId="Equation.3" shapeId="356208" r:id="rId4"/>
    <oleObject progId="Equation.3" shapeId="356209" r:id="rId5"/>
    <oleObject progId="Equation.3" shapeId="357147" r:id="rId6"/>
  </oleObjects>
</worksheet>
</file>

<file path=xl/worksheets/sheet11.xml><?xml version="1.0" encoding="utf-8"?>
<worksheet xmlns="http://schemas.openxmlformats.org/spreadsheetml/2006/main" xmlns:r="http://schemas.openxmlformats.org/officeDocument/2006/relationships">
  <sheetPr>
    <pageSetUpPr fitToPage="1"/>
  </sheetPr>
  <dimension ref="A1:DJ385"/>
  <sheetViews>
    <sheetView showGridLines="0" view="pageBreakPreview" zoomScale="80" zoomScaleSheetLayoutView="80" workbookViewId="0" topLeftCell="A1">
      <selection activeCell="A1" sqref="A1"/>
    </sheetView>
  </sheetViews>
  <sheetFormatPr defaultColWidth="9.140625" defaultRowHeight="12.75"/>
  <cols>
    <col min="1" max="1" width="9.00390625" style="0" customWidth="1"/>
    <col min="2" max="2" width="7.00390625" style="0" customWidth="1"/>
    <col min="4" max="4" width="8.7109375" style="0" bestFit="1" customWidth="1"/>
    <col min="5" max="5" width="11.57421875" style="0" customWidth="1"/>
    <col min="6" max="6" width="9.7109375" style="0" customWidth="1"/>
    <col min="7" max="7" width="7.57421875" style="0" bestFit="1" customWidth="1"/>
    <col min="8" max="8" width="10.140625" style="0" bestFit="1" customWidth="1"/>
    <col min="9" max="9" width="11.57421875" style="0" customWidth="1"/>
    <col min="10" max="10" width="10.7109375" style="0" bestFit="1" customWidth="1"/>
    <col min="11" max="11" width="11.57421875" style="131" customWidth="1"/>
    <col min="12" max="48" width="11.57421875" style="0" customWidth="1"/>
    <col min="49" max="52" width="11.140625" style="0" customWidth="1"/>
    <col min="53" max="16384" width="11.57421875" style="0" customWidth="1"/>
  </cols>
  <sheetData>
    <row r="1" ht="12.75">
      <c r="A1" s="509"/>
    </row>
    <row r="2" spans="7:12" ht="12.75">
      <c r="G2" s="349" t="s">
        <v>97</v>
      </c>
      <c r="H2" s="349"/>
      <c r="I2" s="349"/>
      <c r="J2" s="349"/>
      <c r="K2" s="349"/>
      <c r="L2" s="349"/>
    </row>
    <row r="3" spans="6:12" ht="12.75">
      <c r="F3" s="8"/>
      <c r="H3" s="8"/>
      <c r="I3" s="8"/>
      <c r="J3" s="8"/>
      <c r="K3" s="8"/>
      <c r="L3" s="8"/>
    </row>
    <row r="4" spans="2:12" ht="12.75">
      <c r="B4" s="298" t="s">
        <v>387</v>
      </c>
      <c r="C4" s="11"/>
      <c r="D4" s="11"/>
      <c r="E4" s="11"/>
      <c r="F4" s="11"/>
      <c r="G4" s="11"/>
      <c r="H4" s="11"/>
      <c r="I4" s="11"/>
      <c r="J4" s="11"/>
      <c r="K4" s="57"/>
      <c r="L4" s="57" t="s">
        <v>63</v>
      </c>
    </row>
    <row r="5" spans="2:10" ht="12.75">
      <c r="B5" s="11"/>
      <c r="C5" s="11"/>
      <c r="D5" s="11"/>
      <c r="E5" s="11"/>
      <c r="F5" s="11"/>
      <c r="G5" s="11"/>
      <c r="H5" s="11"/>
      <c r="I5" s="57"/>
      <c r="J5" s="57"/>
    </row>
    <row r="6" spans="2:12" ht="18.75">
      <c r="B6" s="395" t="s">
        <v>345</v>
      </c>
      <c r="C6" s="395"/>
      <c r="D6" s="395"/>
      <c r="E6" s="395"/>
      <c r="F6" s="395"/>
      <c r="G6" s="395"/>
      <c r="H6" s="395"/>
      <c r="I6" s="395"/>
      <c r="J6" s="395"/>
      <c r="K6" s="395"/>
      <c r="L6" s="395"/>
    </row>
    <row r="7" spans="2:12" ht="12.75">
      <c r="B7" s="94"/>
      <c r="C7" s="94"/>
      <c r="D7" s="94"/>
      <c r="E7" s="94"/>
      <c r="F7" s="94"/>
      <c r="G7" s="94"/>
      <c r="H7" s="94"/>
      <c r="I7" s="94"/>
      <c r="J7" s="94"/>
      <c r="K7" s="280"/>
      <c r="L7" s="94"/>
    </row>
    <row r="8" spans="2:113" ht="15.75">
      <c r="B8" s="2" t="s">
        <v>448</v>
      </c>
      <c r="C8" s="230" t="s">
        <v>384</v>
      </c>
      <c r="D8" s="245"/>
      <c r="E8" s="18"/>
      <c r="F8" s="245"/>
      <c r="G8" s="245"/>
      <c r="H8" s="245"/>
      <c r="I8" s="245"/>
      <c r="J8" s="245"/>
      <c r="K8" s="245"/>
      <c r="L8" s="245"/>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row>
    <row r="9" spans="2:113" ht="12.75">
      <c r="B9" s="2"/>
      <c r="C9" s="230"/>
      <c r="D9" s="245"/>
      <c r="E9" s="18"/>
      <c r="F9" s="245"/>
      <c r="G9" s="245"/>
      <c r="H9" s="245"/>
      <c r="I9" s="245"/>
      <c r="J9" s="245"/>
      <c r="K9" s="245"/>
      <c r="L9" s="245"/>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row>
    <row r="10" spans="2:113" ht="12.75">
      <c r="B10" s="2"/>
      <c r="C10" s="230"/>
      <c r="D10" s="245"/>
      <c r="E10" s="18"/>
      <c r="F10" s="245"/>
      <c r="G10" s="245"/>
      <c r="H10" s="245"/>
      <c r="I10" s="245"/>
      <c r="J10" s="245"/>
      <c r="K10" s="245"/>
      <c r="L10" s="245"/>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row>
    <row r="11" spans="2:113" ht="12.75">
      <c r="B11" s="2"/>
      <c r="C11" s="230"/>
      <c r="D11" s="245"/>
      <c r="E11" s="18"/>
      <c r="F11" s="245"/>
      <c r="G11" s="245"/>
      <c r="H11" s="245"/>
      <c r="I11" s="245"/>
      <c r="J11" s="245"/>
      <c r="K11" s="245"/>
      <c r="L11" s="245"/>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row>
    <row r="12" spans="2:113" ht="12.75">
      <c r="B12" s="2"/>
      <c r="C12" s="230"/>
      <c r="D12" s="245"/>
      <c r="E12" s="18"/>
      <c r="F12" s="245"/>
      <c r="G12" s="245"/>
      <c r="H12" s="245"/>
      <c r="I12" s="245"/>
      <c r="J12" s="245"/>
      <c r="K12" s="245"/>
      <c r="L12" s="245"/>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row>
    <row r="13" spans="2:113" ht="12.75">
      <c r="B13" s="2"/>
      <c r="C13" s="230"/>
      <c r="D13" s="245"/>
      <c r="E13" s="18"/>
      <c r="F13" s="245"/>
      <c r="G13" s="245"/>
      <c r="H13" s="245"/>
      <c r="I13" s="245"/>
      <c r="J13" s="245"/>
      <c r="K13" s="245"/>
      <c r="L13" s="245"/>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row>
    <row r="14" spans="2:113" ht="12.75">
      <c r="B14" s="2"/>
      <c r="C14" s="230"/>
      <c r="D14" s="245"/>
      <c r="E14" s="18"/>
      <c r="F14" s="245"/>
      <c r="G14" s="245"/>
      <c r="H14" s="245"/>
      <c r="I14" s="245"/>
      <c r="J14" s="245"/>
      <c r="K14" s="245"/>
      <c r="L14" s="245"/>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row>
    <row r="15" spans="2:113" ht="12.75">
      <c r="B15" s="2"/>
      <c r="C15" s="230"/>
      <c r="D15" s="245"/>
      <c r="E15" s="18"/>
      <c r="F15" s="245"/>
      <c r="G15" s="245"/>
      <c r="H15" s="245"/>
      <c r="I15" s="245"/>
      <c r="J15" s="245"/>
      <c r="K15" s="245"/>
      <c r="L15" s="245"/>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row>
    <row r="16" spans="2:113" ht="25.5">
      <c r="B16" s="2"/>
      <c r="C16" s="12" t="s">
        <v>263</v>
      </c>
      <c r="D16" s="140"/>
      <c r="E16" s="140"/>
      <c r="F16" s="140"/>
      <c r="G16" s="140"/>
      <c r="H16" s="140"/>
      <c r="I16" s="140"/>
      <c r="J16" s="140"/>
      <c r="K16" s="140"/>
      <c r="L16" s="140"/>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row>
    <row r="17" spans="2:113" ht="15.75">
      <c r="B17" s="2"/>
      <c r="C17" s="141"/>
      <c r="D17" s="140"/>
      <c r="E17" s="140"/>
      <c r="F17" s="140"/>
      <c r="G17" s="140"/>
      <c r="H17" s="140"/>
      <c r="I17" s="140"/>
      <c r="J17" s="140"/>
      <c r="K17" s="140"/>
      <c r="L17" s="140"/>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row>
    <row r="18" spans="2:114" ht="14.25">
      <c r="B18" s="262"/>
      <c r="C18" s="312" t="s">
        <v>415</v>
      </c>
      <c r="D18" s="124"/>
      <c r="E18" s="124"/>
      <c r="F18" s="124"/>
      <c r="G18" s="124"/>
      <c r="H18" s="124"/>
      <c r="I18" s="124"/>
      <c r="J18" s="124"/>
      <c r="K18" s="124"/>
      <c r="L18" s="124"/>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row>
    <row r="19" spans="2:113" ht="14.25">
      <c r="B19" s="2"/>
      <c r="C19" s="312" t="s">
        <v>416</v>
      </c>
      <c r="D19" s="124"/>
      <c r="E19" s="124"/>
      <c r="F19" s="124"/>
      <c r="G19" s="124"/>
      <c r="H19" s="124"/>
      <c r="I19" s="124"/>
      <c r="J19" s="124"/>
      <c r="K19" s="124"/>
      <c r="L19" s="277"/>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row>
    <row r="20" spans="2:113" ht="14.25">
      <c r="B20" s="94"/>
      <c r="C20" s="312" t="s">
        <v>431</v>
      </c>
      <c r="D20" s="140"/>
      <c r="E20" s="140"/>
      <c r="F20" s="140"/>
      <c r="G20" s="140"/>
      <c r="H20" s="140"/>
      <c r="I20" s="140"/>
      <c r="J20" s="140"/>
      <c r="K20" s="140"/>
      <c r="L20" s="140"/>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c r="BE20" s="145"/>
      <c r="BF20" s="145"/>
      <c r="BG20" s="145"/>
      <c r="BH20" s="145"/>
      <c r="BI20" s="145"/>
      <c r="BJ20" s="145"/>
      <c r="BK20" s="145"/>
      <c r="BL20" s="145"/>
      <c r="BM20" s="145"/>
      <c r="BN20" s="145"/>
      <c r="BO20" s="145"/>
      <c r="BP20" s="145"/>
      <c r="BQ20" s="145"/>
      <c r="BR20" s="145"/>
      <c r="BS20" s="145"/>
      <c r="BT20" s="145"/>
      <c r="BU20" s="145"/>
      <c r="BV20" s="145"/>
      <c r="BW20" s="145"/>
      <c r="BX20" s="145"/>
      <c r="BY20" s="145"/>
      <c r="BZ20" s="145"/>
      <c r="CA20" s="145"/>
      <c r="CB20" s="145"/>
      <c r="CC20" s="145"/>
      <c r="CD20" s="145"/>
      <c r="CE20" s="145"/>
      <c r="CF20" s="145"/>
      <c r="CG20" s="145"/>
      <c r="CH20" s="145"/>
      <c r="CI20" s="145"/>
      <c r="CJ20" s="145"/>
      <c r="CK20" s="145"/>
      <c r="CL20" s="145"/>
      <c r="CM20" s="145"/>
      <c r="CN20" s="145"/>
      <c r="CO20" s="145"/>
      <c r="CP20" s="145"/>
      <c r="CQ20" s="145"/>
      <c r="CR20" s="145"/>
      <c r="CS20" s="145"/>
      <c r="CT20" s="145"/>
      <c r="CU20" s="145"/>
      <c r="CV20" s="145"/>
      <c r="CW20" s="145"/>
      <c r="CX20" s="145"/>
      <c r="CY20" s="145"/>
      <c r="CZ20" s="145"/>
      <c r="DA20" s="145"/>
      <c r="DB20" s="145"/>
      <c r="DC20" s="145"/>
      <c r="DD20" s="145"/>
      <c r="DE20" s="145"/>
      <c r="DF20" s="1"/>
      <c r="DG20" s="1"/>
      <c r="DH20" s="1"/>
      <c r="DI20" s="1"/>
    </row>
    <row r="21" spans="2:113" s="143" customFormat="1" ht="13.5">
      <c r="B21" s="262"/>
      <c r="C21" s="312" t="s">
        <v>432</v>
      </c>
      <c r="D21" s="140"/>
      <c r="E21" s="140"/>
      <c r="F21" s="140"/>
      <c r="G21" s="140"/>
      <c r="H21" s="140"/>
      <c r="I21" s="140"/>
      <c r="J21" s="140"/>
      <c r="K21" s="140"/>
      <c r="L21" s="140"/>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145"/>
      <c r="BE21" s="145"/>
      <c r="BF21" s="145"/>
      <c r="BG21" s="145"/>
      <c r="BH21" s="145"/>
      <c r="BI21" s="145"/>
      <c r="BJ21" s="145"/>
      <c r="BK21" s="145"/>
      <c r="BL21" s="145"/>
      <c r="BM21" s="145"/>
      <c r="BN21" s="145"/>
      <c r="BO21" s="145"/>
      <c r="BP21" s="145"/>
      <c r="BQ21" s="145"/>
      <c r="BR21" s="145"/>
      <c r="BS21" s="145"/>
      <c r="BT21" s="145"/>
      <c r="BU21" s="145"/>
      <c r="BV21" s="145"/>
      <c r="BW21" s="145"/>
      <c r="BX21" s="145"/>
      <c r="BY21" s="145"/>
      <c r="BZ21" s="145"/>
      <c r="CA21" s="145"/>
      <c r="CB21" s="145"/>
      <c r="CC21" s="145"/>
      <c r="CD21" s="145"/>
      <c r="CE21" s="145"/>
      <c r="CF21" s="145"/>
      <c r="CG21" s="145"/>
      <c r="CH21" s="145"/>
      <c r="CI21" s="145"/>
      <c r="CJ21" s="145"/>
      <c r="CK21" s="145"/>
      <c r="CL21" s="145"/>
      <c r="CM21" s="145"/>
      <c r="CN21" s="145"/>
      <c r="CO21" s="145"/>
      <c r="CP21" s="145"/>
      <c r="CQ21" s="145"/>
      <c r="CR21" s="145"/>
      <c r="CS21" s="145"/>
      <c r="CT21" s="145"/>
      <c r="CU21" s="145"/>
      <c r="CV21" s="145"/>
      <c r="CW21" s="145"/>
      <c r="CX21" s="145"/>
      <c r="CY21" s="145"/>
      <c r="CZ21" s="145"/>
      <c r="DA21" s="145"/>
      <c r="DB21" s="145"/>
      <c r="DC21" s="145"/>
      <c r="DD21" s="145"/>
      <c r="DE21" s="145"/>
      <c r="DF21" s="145"/>
      <c r="DG21" s="145"/>
      <c r="DH21" s="145"/>
      <c r="DI21" s="145"/>
    </row>
    <row r="22" spans="2:113" ht="12.75">
      <c r="B22" s="94"/>
      <c r="C22" s="94"/>
      <c r="D22" s="94"/>
      <c r="E22" s="94"/>
      <c r="F22" s="94"/>
      <c r="G22" s="94"/>
      <c r="H22" s="94"/>
      <c r="I22" s="94"/>
      <c r="J22" s="94"/>
      <c r="K22" s="280"/>
      <c r="L22" s="94"/>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row>
    <row r="23" spans="2:113" ht="12.75">
      <c r="B23" s="94"/>
      <c r="C23" s="369" t="s">
        <v>385</v>
      </c>
      <c r="D23" s="369"/>
      <c r="E23" s="369"/>
      <c r="F23" s="369"/>
      <c r="G23" s="369"/>
      <c r="H23" s="369"/>
      <c r="I23" s="369"/>
      <c r="J23" s="94"/>
      <c r="K23" s="280"/>
      <c r="L23" s="94"/>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row>
    <row r="24" spans="2:113" ht="13.5" thickBot="1">
      <c r="B24" s="2"/>
      <c r="C24" s="293"/>
      <c r="D24" s="294"/>
      <c r="E24" s="295"/>
      <c r="F24" s="296"/>
      <c r="G24" s="296"/>
      <c r="H24" s="293"/>
      <c r="I24" s="293"/>
      <c r="J24" s="293"/>
      <c r="K24" s="295"/>
      <c r="L24" s="293"/>
      <c r="M24" s="146"/>
      <c r="N24" s="1"/>
      <c r="O24" s="146"/>
      <c r="P24" s="146"/>
      <c r="Q24" s="146"/>
      <c r="R24" s="146"/>
      <c r="S24" s="1"/>
      <c r="T24" s="146"/>
      <c r="U24" s="146"/>
      <c r="V24" s="146"/>
      <c r="W24" s="146"/>
      <c r="X24" s="1"/>
      <c r="Y24" s="146"/>
      <c r="Z24" s="146"/>
      <c r="AA24" s="146"/>
      <c r="AB24" s="146"/>
      <c r="AC24" s="1"/>
      <c r="AD24" s="146"/>
      <c r="AE24" s="146"/>
      <c r="AF24" s="146"/>
      <c r="AG24" s="146"/>
      <c r="AH24" s="1"/>
      <c r="AI24" s="146"/>
      <c r="AJ24" s="146"/>
      <c r="AK24" s="146"/>
      <c r="AL24" s="146"/>
      <c r="AM24" s="1"/>
      <c r="AN24" s="146"/>
      <c r="AO24" s="146"/>
      <c r="AP24" s="146"/>
      <c r="AQ24" s="146"/>
      <c r="AR24" s="1"/>
      <c r="AS24" s="146"/>
      <c r="AT24" s="146"/>
      <c r="AU24" s="146"/>
      <c r="AV24" s="146"/>
      <c r="AW24" s="1"/>
      <c r="AX24" s="146"/>
      <c r="AY24" s="146"/>
      <c r="AZ24" s="146"/>
      <c r="BA24" s="146"/>
      <c r="BB24" s="1"/>
      <c r="BC24" s="146"/>
      <c r="BD24" s="146"/>
      <c r="BE24" s="146"/>
      <c r="BF24" s="146"/>
      <c r="BG24" s="1"/>
      <c r="BH24" s="146"/>
      <c r="BI24" s="146"/>
      <c r="BJ24" s="146"/>
      <c r="BK24" s="146"/>
      <c r="BL24" s="1"/>
      <c r="BM24" s="146"/>
      <c r="BN24" s="146"/>
      <c r="BO24" s="146"/>
      <c r="BP24" s="146"/>
      <c r="BQ24" s="1"/>
      <c r="BR24" s="146"/>
      <c r="BS24" s="146"/>
      <c r="BT24" s="146"/>
      <c r="BU24" s="146"/>
      <c r="BV24" s="1"/>
      <c r="BW24" s="146"/>
      <c r="BX24" s="146"/>
      <c r="BY24" s="146"/>
      <c r="BZ24" s="146"/>
      <c r="CA24" s="1"/>
      <c r="CB24" s="146"/>
      <c r="CC24" s="146"/>
      <c r="CD24" s="146"/>
      <c r="CE24" s="146"/>
      <c r="CF24" s="1"/>
      <c r="CG24" s="146"/>
      <c r="CH24" s="146"/>
      <c r="CI24" s="146"/>
      <c r="CJ24" s="146"/>
      <c r="CK24" s="1"/>
      <c r="CL24" s="146"/>
      <c r="CM24" s="146"/>
      <c r="CN24" s="146"/>
      <c r="CO24" s="146"/>
      <c r="CP24" s="1"/>
      <c r="CQ24" s="146"/>
      <c r="CR24" s="146"/>
      <c r="CS24" s="146"/>
      <c r="CT24" s="146"/>
      <c r="CU24" s="1"/>
      <c r="CV24" s="146"/>
      <c r="CW24" s="146"/>
      <c r="CX24" s="146"/>
      <c r="CY24" s="146"/>
      <c r="CZ24" s="1"/>
      <c r="DA24" s="146"/>
      <c r="DB24" s="146"/>
      <c r="DC24" s="146"/>
      <c r="DD24" s="146"/>
      <c r="DE24" s="1"/>
      <c r="DF24" s="146"/>
      <c r="DG24" s="146"/>
      <c r="DH24" s="146"/>
      <c r="DI24" s="146"/>
    </row>
    <row r="25" spans="2:113" ht="14.25" customHeight="1">
      <c r="B25" s="2"/>
      <c r="C25" s="134"/>
      <c r="D25" s="134"/>
      <c r="E25" s="324"/>
      <c r="F25" s="324"/>
      <c r="G25" s="418" t="s">
        <v>421</v>
      </c>
      <c r="H25" s="324"/>
      <c r="I25" s="324"/>
      <c r="J25" s="324"/>
      <c r="K25" s="324"/>
      <c r="L25" s="324"/>
      <c r="M25" s="146"/>
      <c r="N25" s="1"/>
      <c r="O25" s="146"/>
      <c r="P25" s="146"/>
      <c r="Q25" s="146"/>
      <c r="R25" s="146"/>
      <c r="S25" s="1"/>
      <c r="T25" s="146"/>
      <c r="U25" s="146"/>
      <c r="V25" s="146"/>
      <c r="W25" s="146"/>
      <c r="X25" s="1"/>
      <c r="Y25" s="146"/>
      <c r="Z25" s="146"/>
      <c r="AA25" s="146"/>
      <c r="AB25" s="146"/>
      <c r="AC25" s="1"/>
      <c r="AD25" s="146"/>
      <c r="AE25" s="146"/>
      <c r="AF25" s="146"/>
      <c r="AG25" s="146"/>
      <c r="AH25" s="1"/>
      <c r="AI25" s="146"/>
      <c r="AJ25" s="146"/>
      <c r="AK25" s="146"/>
      <c r="AL25" s="146"/>
      <c r="AM25" s="1"/>
      <c r="AN25" s="146"/>
      <c r="AO25" s="146"/>
      <c r="AP25" s="146"/>
      <c r="AQ25" s="146"/>
      <c r="AR25" s="1"/>
      <c r="AS25" s="146"/>
      <c r="AT25" s="146"/>
      <c r="AU25" s="146"/>
      <c r="AV25" s="146"/>
      <c r="AW25" s="1"/>
      <c r="AX25" s="146"/>
      <c r="AY25" s="146"/>
      <c r="AZ25" s="146"/>
      <c r="BA25" s="146"/>
      <c r="BB25" s="1"/>
      <c r="BC25" s="146"/>
      <c r="BD25" s="146"/>
      <c r="BE25" s="146"/>
      <c r="BF25" s="146"/>
      <c r="BG25" s="1"/>
      <c r="BH25" s="146"/>
      <c r="BI25" s="146"/>
      <c r="BJ25" s="146"/>
      <c r="BK25" s="146"/>
      <c r="BL25" s="1"/>
      <c r="BM25" s="146"/>
      <c r="BN25" s="146"/>
      <c r="BO25" s="146"/>
      <c r="BP25" s="146"/>
      <c r="BQ25" s="1"/>
      <c r="BR25" s="146"/>
      <c r="BS25" s="146"/>
      <c r="BT25" s="146"/>
      <c r="BU25" s="146"/>
      <c r="BV25" s="1"/>
      <c r="BW25" s="146"/>
      <c r="BX25" s="146"/>
      <c r="BY25" s="146"/>
      <c r="BZ25" s="146"/>
      <c r="CA25" s="1"/>
      <c r="CB25" s="146"/>
      <c r="CC25" s="146"/>
      <c r="CD25" s="146"/>
      <c r="CE25" s="146"/>
      <c r="CF25" s="1"/>
      <c r="CG25" s="146"/>
      <c r="CH25" s="146"/>
      <c r="CI25" s="146"/>
      <c r="CJ25" s="146"/>
      <c r="CK25" s="1"/>
      <c r="CL25" s="146"/>
      <c r="CM25" s="146"/>
      <c r="CN25" s="146"/>
      <c r="CO25" s="146"/>
      <c r="CP25" s="1"/>
      <c r="CQ25" s="146"/>
      <c r="CR25" s="146"/>
      <c r="CS25" s="146"/>
      <c r="CT25" s="146"/>
      <c r="CU25" s="1"/>
      <c r="CV25" s="146"/>
      <c r="CW25" s="146"/>
      <c r="CX25" s="146"/>
      <c r="CY25" s="146"/>
      <c r="CZ25" s="1"/>
      <c r="DA25" s="146"/>
      <c r="DB25" s="146"/>
      <c r="DC25" s="146"/>
      <c r="DD25" s="146"/>
      <c r="DE25" s="1"/>
      <c r="DF25" s="146"/>
      <c r="DG25" s="146"/>
      <c r="DH25" s="146"/>
      <c r="DI25" s="146"/>
    </row>
    <row r="26" spans="2:113" ht="13.5">
      <c r="B26" s="2"/>
      <c r="C26" s="111" t="s">
        <v>383</v>
      </c>
      <c r="D26" s="111" t="s">
        <v>77</v>
      </c>
      <c r="E26" s="297" t="s">
        <v>419</v>
      </c>
      <c r="F26" s="297" t="s">
        <v>420</v>
      </c>
      <c r="G26" s="419"/>
      <c r="H26" s="111" t="s">
        <v>436</v>
      </c>
      <c r="I26" s="297" t="s">
        <v>437</v>
      </c>
      <c r="J26" s="297" t="s">
        <v>433</v>
      </c>
      <c r="K26" s="297" t="s">
        <v>434</v>
      </c>
      <c r="L26" s="297" t="s">
        <v>435</v>
      </c>
      <c r="M26" s="146"/>
      <c r="N26" s="1"/>
      <c r="O26" s="146"/>
      <c r="P26" s="146"/>
      <c r="Q26" s="146"/>
      <c r="R26" s="146"/>
      <c r="S26" s="1"/>
      <c r="T26" s="146"/>
      <c r="U26" s="146"/>
      <c r="V26" s="146"/>
      <c r="W26" s="146"/>
      <c r="X26" s="1"/>
      <c r="Y26" s="146"/>
      <c r="Z26" s="146"/>
      <c r="AA26" s="146"/>
      <c r="AB26" s="146"/>
      <c r="AC26" s="1"/>
      <c r="AD26" s="146"/>
      <c r="AE26" s="146"/>
      <c r="AF26" s="146"/>
      <c r="AG26" s="146"/>
      <c r="AH26" s="1"/>
      <c r="AI26" s="146"/>
      <c r="AJ26" s="146"/>
      <c r="AK26" s="146"/>
      <c r="AL26" s="146"/>
      <c r="AM26" s="1"/>
      <c r="AN26" s="146"/>
      <c r="AO26" s="146"/>
      <c r="AP26" s="146"/>
      <c r="AQ26" s="146"/>
      <c r="AR26" s="1"/>
      <c r="AS26" s="146"/>
      <c r="AT26" s="146"/>
      <c r="AU26" s="146"/>
      <c r="AV26" s="146"/>
      <c r="AW26" s="1"/>
      <c r="AX26" s="146"/>
      <c r="AY26" s="146"/>
      <c r="AZ26" s="146"/>
      <c r="BA26" s="146"/>
      <c r="BB26" s="1"/>
      <c r="BC26" s="146"/>
      <c r="BD26" s="146"/>
      <c r="BE26" s="146"/>
      <c r="BF26" s="146"/>
      <c r="BG26" s="1"/>
      <c r="BH26" s="146"/>
      <c r="BI26" s="146"/>
      <c r="BJ26" s="146"/>
      <c r="BK26" s="146"/>
      <c r="BL26" s="1"/>
      <c r="BM26" s="146"/>
      <c r="BN26" s="146"/>
      <c r="BO26" s="146"/>
      <c r="BP26" s="146"/>
      <c r="BQ26" s="1"/>
      <c r="BR26" s="146"/>
      <c r="BS26" s="146"/>
      <c r="BT26" s="146"/>
      <c r="BU26" s="146"/>
      <c r="BV26" s="1"/>
      <c r="BW26" s="146"/>
      <c r="BX26" s="146"/>
      <c r="BY26" s="146"/>
      <c r="BZ26" s="146"/>
      <c r="CA26" s="1"/>
      <c r="CB26" s="146"/>
      <c r="CC26" s="146"/>
      <c r="CD26" s="146"/>
      <c r="CE26" s="146"/>
      <c r="CF26" s="1"/>
      <c r="CG26" s="146"/>
      <c r="CH26" s="146"/>
      <c r="CI26" s="146"/>
      <c r="CJ26" s="146"/>
      <c r="CK26" s="1"/>
      <c r="CL26" s="146"/>
      <c r="CM26" s="146"/>
      <c r="CN26" s="146"/>
      <c r="CO26" s="146"/>
      <c r="CP26" s="1"/>
      <c r="CQ26" s="146"/>
      <c r="CR26" s="146"/>
      <c r="CS26" s="146"/>
      <c r="CT26" s="146"/>
      <c r="CU26" s="1"/>
      <c r="CV26" s="146"/>
      <c r="CW26" s="146"/>
      <c r="CX26" s="146"/>
      <c r="CY26" s="146"/>
      <c r="CZ26" s="1"/>
      <c r="DA26" s="146"/>
      <c r="DB26" s="146"/>
      <c r="DC26" s="146"/>
      <c r="DD26" s="146"/>
      <c r="DE26" s="1"/>
      <c r="DF26" s="146"/>
      <c r="DG26" s="146"/>
      <c r="DH26" s="146"/>
      <c r="DI26" s="146"/>
    </row>
    <row r="27" spans="2:113" ht="14.25" thickBot="1">
      <c r="B27" s="247"/>
      <c r="C27" s="135"/>
      <c r="D27" s="135"/>
      <c r="E27" s="325"/>
      <c r="F27" s="326"/>
      <c r="G27" s="420"/>
      <c r="H27" s="326"/>
      <c r="I27" s="326"/>
      <c r="J27" s="326"/>
      <c r="K27" s="326"/>
      <c r="L27" s="326"/>
      <c r="M27" s="146"/>
      <c r="N27" s="1"/>
      <c r="O27" s="146"/>
      <c r="P27" s="146"/>
      <c r="Q27" s="146"/>
      <c r="R27" s="146"/>
      <c r="S27" s="1"/>
      <c r="T27" s="146"/>
      <c r="U27" s="146"/>
      <c r="V27" s="146"/>
      <c r="W27" s="146"/>
      <c r="X27" s="1"/>
      <c r="Y27" s="146"/>
      <c r="Z27" s="146"/>
      <c r="AA27" s="146"/>
      <c r="AB27" s="146"/>
      <c r="AC27" s="1"/>
      <c r="AD27" s="146"/>
      <c r="AE27" s="146"/>
      <c r="AF27" s="146"/>
      <c r="AG27" s="146"/>
      <c r="AH27" s="1"/>
      <c r="AI27" s="146"/>
      <c r="AJ27" s="146"/>
      <c r="AK27" s="146"/>
      <c r="AL27" s="146"/>
      <c r="AM27" s="1"/>
      <c r="AN27" s="146"/>
      <c r="AO27" s="146"/>
      <c r="AP27" s="146"/>
      <c r="AQ27" s="146"/>
      <c r="AR27" s="1"/>
      <c r="AS27" s="146"/>
      <c r="AT27" s="146"/>
      <c r="AU27" s="146"/>
      <c r="AV27" s="146"/>
      <c r="AW27" s="1"/>
      <c r="AX27" s="146"/>
      <c r="AY27" s="146"/>
      <c r="AZ27" s="146"/>
      <c r="BA27" s="146"/>
      <c r="BB27" s="1"/>
      <c r="BC27" s="146"/>
      <c r="BD27" s="146"/>
      <c r="BE27" s="146"/>
      <c r="BF27" s="146"/>
      <c r="BG27" s="1"/>
      <c r="BH27" s="146"/>
      <c r="BI27" s="146"/>
      <c r="BJ27" s="146"/>
      <c r="BK27" s="146"/>
      <c r="BL27" s="1"/>
      <c r="BM27" s="146"/>
      <c r="BN27" s="146"/>
      <c r="BO27" s="146"/>
      <c r="BP27" s="146"/>
      <c r="BQ27" s="1"/>
      <c r="BR27" s="146"/>
      <c r="BS27" s="146"/>
      <c r="BT27" s="146"/>
      <c r="BU27" s="146"/>
      <c r="BV27" s="1"/>
      <c r="BW27" s="146"/>
      <c r="BX27" s="146"/>
      <c r="BY27" s="146"/>
      <c r="BZ27" s="146"/>
      <c r="CA27" s="1"/>
      <c r="CB27" s="146"/>
      <c r="CC27" s="146"/>
      <c r="CD27" s="146"/>
      <c r="CE27" s="146"/>
      <c r="CF27" s="1"/>
      <c r="CG27" s="146"/>
      <c r="CH27" s="146"/>
      <c r="CI27" s="146"/>
      <c r="CJ27" s="146"/>
      <c r="CK27" s="1"/>
      <c r="CL27" s="146"/>
      <c r="CM27" s="146"/>
      <c r="CN27" s="146"/>
      <c r="CO27" s="146"/>
      <c r="CP27" s="1"/>
      <c r="CQ27" s="146"/>
      <c r="CR27" s="146"/>
      <c r="CS27" s="146"/>
      <c r="CT27" s="146"/>
      <c r="CU27" s="1"/>
      <c r="CV27" s="146"/>
      <c r="CW27" s="146"/>
      <c r="CX27" s="146"/>
      <c r="CY27" s="146"/>
      <c r="CZ27" s="1"/>
      <c r="DA27" s="146"/>
      <c r="DB27" s="146"/>
      <c r="DC27" s="146"/>
      <c r="DD27" s="146"/>
      <c r="DE27" s="1"/>
      <c r="DF27" s="146"/>
      <c r="DG27" s="146"/>
      <c r="DH27" s="146"/>
      <c r="DI27" s="146"/>
    </row>
    <row r="28" spans="2:113" ht="6.75" customHeight="1">
      <c r="B28" s="247"/>
      <c r="C28" s="125"/>
      <c r="D28" s="125"/>
      <c r="E28" s="138"/>
      <c r="F28" s="125"/>
      <c r="G28" s="125"/>
      <c r="H28" s="125"/>
      <c r="I28" s="125"/>
      <c r="J28" s="125"/>
      <c r="K28" s="247"/>
      <c r="L28" s="125"/>
      <c r="M28" s="146"/>
      <c r="N28" s="1"/>
      <c r="O28" s="146"/>
      <c r="P28" s="146"/>
      <c r="Q28" s="146"/>
      <c r="R28" s="146"/>
      <c r="S28" s="1"/>
      <c r="T28" s="146"/>
      <c r="U28" s="146"/>
      <c r="V28" s="146"/>
      <c r="W28" s="146"/>
      <c r="X28" s="1"/>
      <c r="Y28" s="146"/>
      <c r="Z28" s="146"/>
      <c r="AA28" s="146"/>
      <c r="AB28" s="146"/>
      <c r="AC28" s="1"/>
      <c r="AD28" s="146"/>
      <c r="AE28" s="146"/>
      <c r="AF28" s="146"/>
      <c r="AG28" s="146"/>
      <c r="AH28" s="1"/>
      <c r="AI28" s="146"/>
      <c r="AJ28" s="146"/>
      <c r="AK28" s="146"/>
      <c r="AL28" s="146"/>
      <c r="AM28" s="1"/>
      <c r="AN28" s="146"/>
      <c r="AO28" s="146"/>
      <c r="AP28" s="146"/>
      <c r="AQ28" s="146"/>
      <c r="AR28" s="1"/>
      <c r="AS28" s="146"/>
      <c r="AT28" s="146"/>
      <c r="AU28" s="146"/>
      <c r="AV28" s="146"/>
      <c r="AW28" s="1"/>
      <c r="AX28" s="146"/>
      <c r="AY28" s="146"/>
      <c r="AZ28" s="146"/>
      <c r="BA28" s="146"/>
      <c r="BB28" s="1"/>
      <c r="BC28" s="146"/>
      <c r="BD28" s="146"/>
      <c r="BE28" s="146"/>
      <c r="BF28" s="146"/>
      <c r="BG28" s="1"/>
      <c r="BH28" s="146"/>
      <c r="BI28" s="146"/>
      <c r="BJ28" s="146"/>
      <c r="BK28" s="146"/>
      <c r="BL28" s="1"/>
      <c r="BM28" s="146"/>
      <c r="BN28" s="146"/>
      <c r="BO28" s="146"/>
      <c r="BP28" s="146"/>
      <c r="BQ28" s="1"/>
      <c r="BR28" s="146"/>
      <c r="BS28" s="146"/>
      <c r="BT28" s="146"/>
      <c r="BU28" s="146"/>
      <c r="BV28" s="1"/>
      <c r="BW28" s="146"/>
      <c r="BX28" s="146"/>
      <c r="BY28" s="146"/>
      <c r="BZ28" s="146"/>
      <c r="CA28" s="1"/>
      <c r="CB28" s="146"/>
      <c r="CC28" s="146"/>
      <c r="CD28" s="146"/>
      <c r="CE28" s="146"/>
      <c r="CF28" s="1"/>
      <c r="CG28" s="146"/>
      <c r="CH28" s="146"/>
      <c r="CI28" s="146"/>
      <c r="CJ28" s="146"/>
      <c r="CK28" s="1"/>
      <c r="CL28" s="146"/>
      <c r="CM28" s="146"/>
      <c r="CN28" s="146"/>
      <c r="CO28" s="146"/>
      <c r="CP28" s="1"/>
      <c r="CQ28" s="146"/>
      <c r="CR28" s="146"/>
      <c r="CS28" s="146"/>
      <c r="CT28" s="146"/>
      <c r="CU28" s="1"/>
      <c r="CV28" s="146"/>
      <c r="CW28" s="146"/>
      <c r="CX28" s="146"/>
      <c r="CY28" s="146"/>
      <c r="CZ28" s="1"/>
      <c r="DA28" s="146"/>
      <c r="DB28" s="146"/>
      <c r="DC28" s="146"/>
      <c r="DD28" s="146"/>
      <c r="DE28" s="1"/>
      <c r="DF28" s="146"/>
      <c r="DG28" s="146"/>
      <c r="DH28" s="146"/>
      <c r="DI28" s="146"/>
    </row>
    <row r="29" spans="2:113" ht="15.75">
      <c r="B29" s="247"/>
      <c r="C29" s="416" t="s">
        <v>86</v>
      </c>
      <c r="D29" s="416"/>
      <c r="E29" s="416"/>
      <c r="F29" s="416"/>
      <c r="G29" s="416"/>
      <c r="H29" s="416"/>
      <c r="I29" s="416"/>
      <c r="J29" s="416"/>
      <c r="K29" s="416"/>
      <c r="L29" s="416"/>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row>
    <row r="30" spans="2:113" ht="12.75">
      <c r="B30" s="247"/>
      <c r="C30" s="52"/>
      <c r="D30" s="52"/>
      <c r="E30" s="52"/>
      <c r="F30" s="52"/>
      <c r="G30" s="52"/>
      <c r="H30" s="52"/>
      <c r="I30" s="52"/>
      <c r="J30" s="52"/>
      <c r="K30" s="247"/>
      <c r="L30" s="125"/>
      <c r="M30" s="144"/>
      <c r="N30" s="123"/>
      <c r="O30" s="123"/>
      <c r="P30" s="123"/>
      <c r="Q30" s="123"/>
      <c r="R30" s="144"/>
      <c r="S30" s="123"/>
      <c r="T30" s="123"/>
      <c r="U30" s="123"/>
      <c r="V30" s="123"/>
      <c r="W30" s="144"/>
      <c r="X30" s="123"/>
      <c r="Y30" s="123"/>
      <c r="Z30" s="123"/>
      <c r="AA30" s="123"/>
      <c r="AB30" s="144"/>
      <c r="AC30" s="123"/>
      <c r="AD30" s="123"/>
      <c r="AE30" s="123"/>
      <c r="AF30" s="123"/>
      <c r="AG30" s="144"/>
      <c r="AH30" s="123"/>
      <c r="AI30" s="123"/>
      <c r="AJ30" s="123"/>
      <c r="AK30" s="123"/>
      <c r="AL30" s="144"/>
      <c r="AM30" s="123"/>
      <c r="AN30" s="123"/>
      <c r="AO30" s="123"/>
      <c r="AP30" s="123"/>
      <c r="AQ30" s="144"/>
      <c r="AR30" s="123"/>
      <c r="AS30" s="123"/>
      <c r="AT30" s="123"/>
      <c r="AU30" s="123"/>
      <c r="AV30" s="144"/>
      <c r="AW30" s="123"/>
      <c r="AX30" s="123"/>
      <c r="AY30" s="123"/>
      <c r="AZ30" s="123"/>
      <c r="BA30" s="144"/>
      <c r="BB30" s="123"/>
      <c r="BC30" s="123"/>
      <c r="BD30" s="123"/>
      <c r="BE30" s="123"/>
      <c r="BF30" s="144"/>
      <c r="BG30" s="123"/>
      <c r="BH30" s="123"/>
      <c r="BI30" s="123"/>
      <c r="BJ30" s="123"/>
      <c r="BK30" s="144"/>
      <c r="BL30" s="123"/>
      <c r="BM30" s="123"/>
      <c r="BN30" s="123"/>
      <c r="BO30" s="123"/>
      <c r="BP30" s="144"/>
      <c r="BQ30" s="123"/>
      <c r="BR30" s="123"/>
      <c r="BS30" s="123"/>
      <c r="BT30" s="123"/>
      <c r="BU30" s="144"/>
      <c r="BV30" s="123"/>
      <c r="BW30" s="123"/>
      <c r="BX30" s="123"/>
      <c r="BY30" s="123"/>
      <c r="BZ30" s="144"/>
      <c r="CA30" s="123"/>
      <c r="CB30" s="123"/>
      <c r="CC30" s="123"/>
      <c r="CD30" s="123"/>
      <c r="CE30" s="144"/>
      <c r="CF30" s="123"/>
      <c r="CG30" s="123"/>
      <c r="CH30" s="123"/>
      <c r="CI30" s="123"/>
      <c r="CJ30" s="144"/>
      <c r="CK30" s="123"/>
      <c r="CL30" s="123"/>
      <c r="CM30" s="123"/>
      <c r="CN30" s="123"/>
      <c r="CO30" s="144"/>
      <c r="CP30" s="123"/>
      <c r="CQ30" s="123"/>
      <c r="CR30" s="123"/>
      <c r="CS30" s="123"/>
      <c r="CT30" s="144"/>
      <c r="CU30" s="123"/>
      <c r="CV30" s="123"/>
      <c r="CW30" s="123"/>
      <c r="CX30" s="123"/>
      <c r="CY30" s="144"/>
      <c r="CZ30" s="123"/>
      <c r="DA30" s="123"/>
      <c r="DB30" s="123"/>
      <c r="DC30" s="123"/>
      <c r="DD30" s="144"/>
      <c r="DE30" s="123"/>
      <c r="DF30" s="123"/>
      <c r="DG30" s="123"/>
      <c r="DH30" s="123"/>
      <c r="DI30" s="144"/>
    </row>
    <row r="31" spans="2:113" ht="12.75">
      <c r="B31" s="247"/>
      <c r="C31" s="128">
        <v>1</v>
      </c>
      <c r="D31" s="128"/>
      <c r="E31" s="128"/>
      <c r="F31" s="272">
        <v>0.019</v>
      </c>
      <c r="G31" s="128">
        <f>F31*C41</f>
        <v>0.19</v>
      </c>
      <c r="H31" s="244">
        <f>LN(G31)</f>
        <v>-1.6607312068216509</v>
      </c>
      <c r="I31" s="244">
        <f>F31*H31</f>
        <v>-0.03155389292961137</v>
      </c>
      <c r="J31" s="244"/>
      <c r="K31" s="244"/>
      <c r="L31" s="244"/>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c r="BE31" s="123"/>
      <c r="BF31" s="123"/>
      <c r="BG31" s="123"/>
      <c r="BH31" s="123"/>
      <c r="BI31" s="123"/>
      <c r="BJ31" s="123"/>
      <c r="BK31" s="123"/>
      <c r="BL31" s="123"/>
      <c r="BM31" s="123"/>
      <c r="BN31" s="123"/>
      <c r="BO31" s="123"/>
      <c r="BP31" s="123"/>
      <c r="BQ31" s="123"/>
      <c r="BR31" s="123"/>
      <c r="BS31" s="123"/>
      <c r="BT31" s="123"/>
      <c r="BU31" s="123"/>
      <c r="BV31" s="123"/>
      <c r="BW31" s="123"/>
      <c r="BX31" s="123"/>
      <c r="BY31" s="123"/>
      <c r="BZ31" s="123"/>
      <c r="CA31" s="123"/>
      <c r="CB31" s="123"/>
      <c r="CC31" s="123"/>
      <c r="CD31" s="123"/>
      <c r="CE31" s="123"/>
      <c r="CF31" s="123"/>
      <c r="CG31" s="123"/>
      <c r="CH31" s="123"/>
      <c r="CI31" s="123"/>
      <c r="CJ31" s="123"/>
      <c r="CK31" s="123"/>
      <c r="CL31" s="123"/>
      <c r="CM31" s="123"/>
      <c r="CN31" s="123"/>
      <c r="CO31" s="123"/>
      <c r="CP31" s="123"/>
      <c r="CQ31" s="123"/>
      <c r="CR31" s="123"/>
      <c r="CS31" s="123"/>
      <c r="CT31" s="123"/>
      <c r="CU31" s="123"/>
      <c r="CV31" s="123"/>
      <c r="CW31" s="123"/>
      <c r="CX31" s="123"/>
      <c r="CY31" s="123"/>
      <c r="CZ31" s="123"/>
      <c r="DA31" s="123"/>
      <c r="DB31" s="123"/>
      <c r="DC31" s="123"/>
      <c r="DD31" s="123"/>
      <c r="DE31" s="123"/>
      <c r="DF31" s="123"/>
      <c r="DG31" s="123"/>
      <c r="DH31" s="123"/>
      <c r="DI31" s="123"/>
    </row>
    <row r="32" spans="2:113" ht="12.75">
      <c r="B32" s="2"/>
      <c r="C32" s="264">
        <v>2</v>
      </c>
      <c r="D32" s="264"/>
      <c r="E32" s="264"/>
      <c r="F32" s="273">
        <v>0.03</v>
      </c>
      <c r="G32" s="264">
        <f>F32*C41</f>
        <v>0.3</v>
      </c>
      <c r="H32" s="265">
        <f aca="true" t="shared" si="0" ref="H32:H40">LN(G32)</f>
        <v>-1.2039728043259361</v>
      </c>
      <c r="I32" s="265">
        <f aca="true" t="shared" si="1" ref="I32:I40">F32*H32</f>
        <v>-0.03611918412977808</v>
      </c>
      <c r="J32" s="265"/>
      <c r="K32" s="265"/>
      <c r="L32" s="265"/>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3"/>
      <c r="BG32" s="123"/>
      <c r="BH32" s="123"/>
      <c r="BI32" s="123"/>
      <c r="BJ32" s="123"/>
      <c r="BK32" s="123"/>
      <c r="BL32" s="123"/>
      <c r="BM32" s="123"/>
      <c r="BN32" s="123"/>
      <c r="BO32" s="123"/>
      <c r="BP32" s="123"/>
      <c r="BQ32" s="123"/>
      <c r="BR32" s="123"/>
      <c r="BS32" s="123"/>
      <c r="BT32" s="123"/>
      <c r="BU32" s="123"/>
      <c r="BV32" s="123"/>
      <c r="BW32" s="123"/>
      <c r="BX32" s="123"/>
      <c r="BY32" s="123"/>
      <c r="BZ32" s="123"/>
      <c r="CA32" s="123"/>
      <c r="CB32" s="123"/>
      <c r="CC32" s="123"/>
      <c r="CD32" s="123"/>
      <c r="CE32" s="123"/>
      <c r="CF32" s="123"/>
      <c r="CG32" s="123"/>
      <c r="CH32" s="123"/>
      <c r="CI32" s="123"/>
      <c r="CJ32" s="123"/>
      <c r="CK32" s="123"/>
      <c r="CL32" s="123"/>
      <c r="CM32" s="123"/>
      <c r="CN32" s="123"/>
      <c r="CO32" s="123"/>
      <c r="CP32" s="123"/>
      <c r="CQ32" s="123"/>
      <c r="CR32" s="123"/>
      <c r="CS32" s="123"/>
      <c r="CT32" s="123"/>
      <c r="CU32" s="123"/>
      <c r="CV32" s="123"/>
      <c r="CW32" s="123"/>
      <c r="CX32" s="123"/>
      <c r="CY32" s="123"/>
      <c r="CZ32" s="123"/>
      <c r="DA32" s="123"/>
      <c r="DB32" s="123"/>
      <c r="DC32" s="123"/>
      <c r="DD32" s="123"/>
      <c r="DE32" s="123"/>
      <c r="DF32" s="123"/>
      <c r="DG32" s="123"/>
      <c r="DH32" s="123"/>
      <c r="DI32" s="123"/>
    </row>
    <row r="33" spans="2:113" ht="12.75">
      <c r="B33" s="2"/>
      <c r="C33" s="128">
        <v>3</v>
      </c>
      <c r="D33" s="128"/>
      <c r="E33" s="128"/>
      <c r="F33" s="272">
        <v>0.038</v>
      </c>
      <c r="G33" s="128">
        <f>F33*C41</f>
        <v>0.38</v>
      </c>
      <c r="H33" s="244">
        <f t="shared" si="0"/>
        <v>-0.9675840262617056</v>
      </c>
      <c r="I33" s="244">
        <f t="shared" si="1"/>
        <v>-0.03676819299794481</v>
      </c>
      <c r="J33" s="244"/>
      <c r="K33" s="244"/>
      <c r="L33" s="244"/>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3"/>
      <c r="BC33" s="123"/>
      <c r="BD33" s="123"/>
      <c r="BE33" s="123"/>
      <c r="BF33" s="123"/>
      <c r="BG33" s="123"/>
      <c r="BH33" s="123"/>
      <c r="BI33" s="123"/>
      <c r="BJ33" s="123"/>
      <c r="BK33" s="123"/>
      <c r="BL33" s="123"/>
      <c r="BM33" s="123"/>
      <c r="BN33" s="123"/>
      <c r="BO33" s="123"/>
      <c r="BP33" s="123"/>
      <c r="BQ33" s="123"/>
      <c r="BR33" s="123"/>
      <c r="BS33" s="123"/>
      <c r="BT33" s="123"/>
      <c r="BU33" s="123"/>
      <c r="BV33" s="123"/>
      <c r="BW33" s="123"/>
      <c r="BX33" s="123"/>
      <c r="BY33" s="123"/>
      <c r="BZ33" s="123"/>
      <c r="CA33" s="123"/>
      <c r="CB33" s="123"/>
      <c r="CC33" s="123"/>
      <c r="CD33" s="123"/>
      <c r="CE33" s="123"/>
      <c r="CF33" s="123"/>
      <c r="CG33" s="123"/>
      <c r="CH33" s="123"/>
      <c r="CI33" s="123"/>
      <c r="CJ33" s="123"/>
      <c r="CK33" s="123"/>
      <c r="CL33" s="123"/>
      <c r="CM33" s="123"/>
      <c r="CN33" s="123"/>
      <c r="CO33" s="123"/>
      <c r="CP33" s="123"/>
      <c r="CQ33" s="123"/>
      <c r="CR33" s="123"/>
      <c r="CS33" s="123"/>
      <c r="CT33" s="123"/>
      <c r="CU33" s="123"/>
      <c r="CV33" s="123"/>
      <c r="CW33" s="123"/>
      <c r="CX33" s="123"/>
      <c r="CY33" s="123"/>
      <c r="CZ33" s="123"/>
      <c r="DA33" s="123"/>
      <c r="DB33" s="123"/>
      <c r="DC33" s="123"/>
      <c r="DD33" s="123"/>
      <c r="DE33" s="123"/>
      <c r="DF33" s="123"/>
      <c r="DG33" s="123"/>
      <c r="DH33" s="123"/>
      <c r="DI33" s="123"/>
    </row>
    <row r="34" spans="2:12" ht="12.75">
      <c r="B34" s="2"/>
      <c r="C34" s="264">
        <v>4</v>
      </c>
      <c r="D34" s="264"/>
      <c r="E34" s="264"/>
      <c r="F34" s="273">
        <v>0.048</v>
      </c>
      <c r="G34" s="264">
        <f>F34*C41</f>
        <v>0.48</v>
      </c>
      <c r="H34" s="265">
        <f t="shared" si="0"/>
        <v>-0.7339691750802004</v>
      </c>
      <c r="I34" s="265">
        <f t="shared" si="1"/>
        <v>-0.03523052040384962</v>
      </c>
      <c r="J34" s="265"/>
      <c r="K34" s="265"/>
      <c r="L34" s="265"/>
    </row>
    <row r="35" spans="2:12" ht="12.75">
      <c r="B35" s="2"/>
      <c r="C35" s="128">
        <v>5</v>
      </c>
      <c r="D35" s="128"/>
      <c r="E35" s="128"/>
      <c r="F35" s="272">
        <v>0.057</v>
      </c>
      <c r="G35" s="128">
        <f>F35*C41</f>
        <v>0.5700000000000001</v>
      </c>
      <c r="H35" s="244">
        <f t="shared" si="0"/>
        <v>-0.5621189181535411</v>
      </c>
      <c r="I35" s="244">
        <f t="shared" si="1"/>
        <v>-0.03204077833475184</v>
      </c>
      <c r="J35" s="244"/>
      <c r="K35" s="244"/>
      <c r="L35" s="244"/>
    </row>
    <row r="36" spans="2:12" ht="12.75">
      <c r="B36" s="2"/>
      <c r="C36" s="264">
        <v>6</v>
      </c>
      <c r="D36" s="264"/>
      <c r="E36" s="264"/>
      <c r="F36" s="273">
        <v>0.069</v>
      </c>
      <c r="G36" s="264">
        <f>F36*C41</f>
        <v>0.6900000000000001</v>
      </c>
      <c r="H36" s="265">
        <f t="shared" si="0"/>
        <v>-0.3710636813908319</v>
      </c>
      <c r="I36" s="265">
        <f t="shared" si="1"/>
        <v>-0.025603394015967403</v>
      </c>
      <c r="J36" s="265"/>
      <c r="K36" s="265"/>
      <c r="L36" s="265"/>
    </row>
    <row r="37" spans="2:12" ht="12.75">
      <c r="B37" s="2"/>
      <c r="C37" s="128">
        <v>7</v>
      </c>
      <c r="D37" s="128"/>
      <c r="E37" s="128"/>
      <c r="F37" s="272">
        <v>0.086</v>
      </c>
      <c r="G37" s="128">
        <f>F37*C41</f>
        <v>0.8599999999999999</v>
      </c>
      <c r="H37" s="244">
        <f t="shared" si="0"/>
        <v>-0.15082288973458377</v>
      </c>
      <c r="I37" s="244">
        <f t="shared" si="1"/>
        <v>-0.012970768517174203</v>
      </c>
      <c r="J37" s="244"/>
      <c r="K37" s="244"/>
      <c r="L37" s="244"/>
    </row>
    <row r="38" spans="2:12" ht="12.75">
      <c r="B38" s="2"/>
      <c r="C38" s="264">
        <v>8</v>
      </c>
      <c r="D38" s="264"/>
      <c r="E38" s="264"/>
      <c r="F38" s="273">
        <v>0.111</v>
      </c>
      <c r="G38" s="264">
        <f>F38*C41</f>
        <v>1.11</v>
      </c>
      <c r="H38" s="265">
        <f t="shared" si="0"/>
        <v>0.10436001532424286</v>
      </c>
      <c r="I38" s="265">
        <f t="shared" si="1"/>
        <v>0.011583961700990957</v>
      </c>
      <c r="J38" s="265"/>
      <c r="K38" s="265"/>
      <c r="L38" s="265"/>
    </row>
    <row r="39" spans="2:12" ht="12.75">
      <c r="B39" s="2"/>
      <c r="C39" s="128">
        <v>9</v>
      </c>
      <c r="D39" s="128"/>
      <c r="E39" s="128"/>
      <c r="F39" s="272">
        <v>0.166</v>
      </c>
      <c r="G39" s="128">
        <f>F39*C41</f>
        <v>1.6600000000000001</v>
      </c>
      <c r="H39" s="244">
        <f t="shared" si="0"/>
        <v>0.506817602368452</v>
      </c>
      <c r="I39" s="244">
        <f t="shared" si="1"/>
        <v>0.08413172199316303</v>
      </c>
      <c r="J39" s="244"/>
      <c r="K39" s="244"/>
      <c r="L39" s="244"/>
    </row>
    <row r="40" spans="2:12" ht="12.75">
      <c r="B40" s="2"/>
      <c r="C40" s="264">
        <v>10</v>
      </c>
      <c r="D40" s="264"/>
      <c r="E40" s="264"/>
      <c r="F40" s="273">
        <v>0.376</v>
      </c>
      <c r="G40" s="264">
        <f>F40*C41</f>
        <v>3.76</v>
      </c>
      <c r="H40" s="265">
        <f t="shared" si="0"/>
        <v>1.324418957401803</v>
      </c>
      <c r="I40" s="265">
        <f t="shared" si="1"/>
        <v>0.49798152798307793</v>
      </c>
      <c r="J40" s="265"/>
      <c r="K40" s="265"/>
      <c r="L40" s="265"/>
    </row>
    <row r="41" spans="2:13" ht="12.75">
      <c r="B41" s="125"/>
      <c r="C41" s="63">
        <f>COUNT(C31:C40)</f>
        <v>10</v>
      </c>
      <c r="D41" s="63">
        <v>815.9</v>
      </c>
      <c r="E41" s="268">
        <f>D41/$D$351</f>
        <v>0.42102275659218735</v>
      </c>
      <c r="F41" s="267">
        <f>SUM(F31:F40)</f>
        <v>1</v>
      </c>
      <c r="G41" s="63"/>
      <c r="H41" s="266"/>
      <c r="I41" s="266">
        <f>SUM(I31:I40)</f>
        <v>0.3834104803481546</v>
      </c>
      <c r="J41" s="266">
        <f>E41*I41</f>
        <v>0.16142453734251475</v>
      </c>
      <c r="K41" s="292">
        <v>1251.3</v>
      </c>
      <c r="L41" s="266">
        <f>E41*LN(E41*(K$351/K41))</f>
        <v>0.08209208887476158</v>
      </c>
      <c r="M41" s="286"/>
    </row>
    <row r="42" spans="2:12" ht="12.75">
      <c r="B42" s="2"/>
      <c r="C42" s="52"/>
      <c r="D42" s="52"/>
      <c r="E42" s="130"/>
      <c r="F42" s="133"/>
      <c r="G42" s="133"/>
      <c r="H42" s="133"/>
      <c r="I42" s="133"/>
      <c r="J42" s="207"/>
      <c r="K42" s="2"/>
      <c r="L42" s="257"/>
    </row>
    <row r="43" spans="2:12" ht="15.75">
      <c r="B43" s="2"/>
      <c r="C43" s="416" t="s">
        <v>366</v>
      </c>
      <c r="D43" s="416"/>
      <c r="E43" s="416"/>
      <c r="F43" s="416"/>
      <c r="G43" s="416"/>
      <c r="H43" s="416"/>
      <c r="I43" s="416"/>
      <c r="J43" s="416"/>
      <c r="K43" s="416"/>
      <c r="L43" s="416"/>
    </row>
    <row r="44" spans="2:12" ht="12.75">
      <c r="B44" s="2"/>
      <c r="C44" s="52"/>
      <c r="D44" s="52"/>
      <c r="E44" s="52"/>
      <c r="F44" s="52"/>
      <c r="G44" s="52"/>
      <c r="H44" s="52"/>
      <c r="I44" s="52"/>
      <c r="J44" s="52"/>
      <c r="K44" s="2"/>
      <c r="L44" s="257"/>
    </row>
    <row r="45" spans="2:12" ht="12.75">
      <c r="B45" s="247"/>
      <c r="C45" s="128">
        <v>1</v>
      </c>
      <c r="D45" s="128"/>
      <c r="E45" s="128"/>
      <c r="F45" s="272">
        <v>0.019</v>
      </c>
      <c r="G45" s="128">
        <f>F45*C55</f>
        <v>0.19</v>
      </c>
      <c r="H45" s="244">
        <f>LN(G45)</f>
        <v>-1.6607312068216509</v>
      </c>
      <c r="I45" s="244">
        <f>F45*H45</f>
        <v>-0.03155389292961137</v>
      </c>
      <c r="J45" s="244"/>
      <c r="K45" s="244"/>
      <c r="L45" s="244"/>
    </row>
    <row r="46" spans="2:12" ht="12.75">
      <c r="B46" s="247"/>
      <c r="C46" s="264">
        <v>2</v>
      </c>
      <c r="D46" s="264"/>
      <c r="E46" s="264"/>
      <c r="F46" s="273">
        <v>0.032</v>
      </c>
      <c r="G46" s="264">
        <f>F46*C55</f>
        <v>0.32</v>
      </c>
      <c r="H46" s="265">
        <f aca="true" t="shared" si="2" ref="H46:H54">LN(G46)</f>
        <v>-1.1394342831883648</v>
      </c>
      <c r="I46" s="265">
        <f aca="true" t="shared" si="3" ref="I46:I54">F46*H46</f>
        <v>-0.036461897062027675</v>
      </c>
      <c r="J46" s="265"/>
      <c r="K46" s="265"/>
      <c r="L46" s="265"/>
    </row>
    <row r="47" spans="2:12" ht="12.75">
      <c r="B47" s="247"/>
      <c r="C47" s="128">
        <v>3</v>
      </c>
      <c r="D47" s="128"/>
      <c r="E47" s="128"/>
      <c r="F47" s="272">
        <v>0.042</v>
      </c>
      <c r="G47" s="128">
        <f>F47*C55</f>
        <v>0.42000000000000004</v>
      </c>
      <c r="H47" s="244">
        <f t="shared" si="2"/>
        <v>-0.867500567704723</v>
      </c>
      <c r="I47" s="244">
        <f t="shared" si="3"/>
        <v>-0.03643502384359837</v>
      </c>
      <c r="J47" s="244"/>
      <c r="K47" s="244"/>
      <c r="L47" s="244"/>
    </row>
    <row r="48" spans="2:12" ht="12.75">
      <c r="B48" s="247"/>
      <c r="C48" s="264">
        <v>4</v>
      </c>
      <c r="D48" s="264"/>
      <c r="E48" s="264"/>
      <c r="F48" s="273">
        <v>0.05</v>
      </c>
      <c r="G48" s="264">
        <f>F48*C55</f>
        <v>0.5</v>
      </c>
      <c r="H48" s="265">
        <f t="shared" si="2"/>
        <v>-0.6931471805599453</v>
      </c>
      <c r="I48" s="265">
        <f t="shared" si="3"/>
        <v>-0.03465735902799726</v>
      </c>
      <c r="J48" s="265"/>
      <c r="K48" s="265"/>
      <c r="L48" s="265"/>
    </row>
    <row r="49" spans="2:12" ht="12.75">
      <c r="B49" s="247"/>
      <c r="C49" s="128">
        <v>5</v>
      </c>
      <c r="D49" s="128"/>
      <c r="E49" s="128"/>
      <c r="F49" s="272">
        <v>0.06</v>
      </c>
      <c r="G49" s="128">
        <f>F49*C55</f>
        <v>0.6</v>
      </c>
      <c r="H49" s="244">
        <f t="shared" si="2"/>
        <v>-0.5108256237659907</v>
      </c>
      <c r="I49" s="244">
        <f t="shared" si="3"/>
        <v>-0.030649537425959442</v>
      </c>
      <c r="J49" s="244"/>
      <c r="K49" s="244"/>
      <c r="L49" s="244"/>
    </row>
    <row r="50" spans="2:12" ht="12.75">
      <c r="B50" s="247"/>
      <c r="C50" s="264">
        <v>6</v>
      </c>
      <c r="D50" s="264"/>
      <c r="E50" s="264"/>
      <c r="F50" s="273">
        <v>0.071</v>
      </c>
      <c r="G50" s="264">
        <f>F50*C55</f>
        <v>0.71</v>
      </c>
      <c r="H50" s="265">
        <f t="shared" si="2"/>
        <v>-0.342490308946776</v>
      </c>
      <c r="I50" s="265">
        <f t="shared" si="3"/>
        <v>-0.024316811935221096</v>
      </c>
      <c r="J50" s="265"/>
      <c r="K50" s="265"/>
      <c r="L50" s="265"/>
    </row>
    <row r="51" spans="2:12" ht="12.75">
      <c r="B51" s="247"/>
      <c r="C51" s="128">
        <v>7</v>
      </c>
      <c r="D51" s="128"/>
      <c r="E51" s="128"/>
      <c r="F51" s="272">
        <v>0.086</v>
      </c>
      <c r="G51" s="128">
        <f>F51*C55</f>
        <v>0.8599999999999999</v>
      </c>
      <c r="H51" s="244">
        <f t="shared" si="2"/>
        <v>-0.15082288973458377</v>
      </c>
      <c r="I51" s="244">
        <f t="shared" si="3"/>
        <v>-0.012970768517174203</v>
      </c>
      <c r="J51" s="244"/>
      <c r="K51" s="244"/>
      <c r="L51" s="244"/>
    </row>
    <row r="52" spans="2:12" ht="12.75">
      <c r="B52" s="247"/>
      <c r="C52" s="264">
        <v>8</v>
      </c>
      <c r="D52" s="264"/>
      <c r="E52" s="264"/>
      <c r="F52" s="273">
        <v>0.11</v>
      </c>
      <c r="G52" s="264">
        <f>F52*C55</f>
        <v>1.1</v>
      </c>
      <c r="H52" s="265">
        <f t="shared" si="2"/>
        <v>0.09531017980432493</v>
      </c>
      <c r="I52" s="265">
        <f t="shared" si="3"/>
        <v>0.010484119778475742</v>
      </c>
      <c r="J52" s="265"/>
      <c r="K52" s="265"/>
      <c r="L52" s="265"/>
    </row>
    <row r="53" spans="2:12" ht="12.75">
      <c r="B53" s="247"/>
      <c r="C53" s="128">
        <v>9</v>
      </c>
      <c r="D53" s="128"/>
      <c r="E53" s="128"/>
      <c r="F53" s="272">
        <v>0.155</v>
      </c>
      <c r="G53" s="128">
        <f>F53*C55</f>
        <v>1.55</v>
      </c>
      <c r="H53" s="244">
        <f t="shared" si="2"/>
        <v>0.4382549309311553</v>
      </c>
      <c r="I53" s="244">
        <f t="shared" si="3"/>
        <v>0.06792951429432907</v>
      </c>
      <c r="J53" s="244"/>
      <c r="K53" s="244"/>
      <c r="L53" s="244"/>
    </row>
    <row r="54" spans="2:12" ht="12.75">
      <c r="B54" s="247"/>
      <c r="C54" s="264">
        <v>10</v>
      </c>
      <c r="D54" s="264"/>
      <c r="E54" s="264"/>
      <c r="F54" s="273">
        <v>0.375</v>
      </c>
      <c r="G54" s="264">
        <f>F54*C55</f>
        <v>3.75</v>
      </c>
      <c r="H54" s="265">
        <f t="shared" si="2"/>
        <v>1.3217558399823195</v>
      </c>
      <c r="I54" s="265">
        <f t="shared" si="3"/>
        <v>0.4956584399933698</v>
      </c>
      <c r="J54" s="265"/>
      <c r="K54" s="265"/>
      <c r="L54" s="265"/>
    </row>
    <row r="55" spans="2:13" ht="12.75">
      <c r="B55" s="125"/>
      <c r="C55" s="63">
        <f>COUNT(C45:C54)</f>
        <v>10</v>
      </c>
      <c r="D55" s="63">
        <v>228.6</v>
      </c>
      <c r="E55" s="269">
        <f>D55/$D$351</f>
        <v>0.11796274317560243</v>
      </c>
      <c r="F55" s="267">
        <f>SUM(F45:F54)</f>
        <v>1</v>
      </c>
      <c r="G55" s="63"/>
      <c r="H55" s="266"/>
      <c r="I55" s="266">
        <f>SUM(I45:I54)</f>
        <v>0.36702678332458516</v>
      </c>
      <c r="J55" s="266">
        <f>E55*I55</f>
        <v>0.04329548617988552</v>
      </c>
      <c r="K55" s="292">
        <v>506.9</v>
      </c>
      <c r="L55" s="266">
        <f>E55*LN(E55*(K$351/K55))</f>
        <v>-0.02049142100607842</v>
      </c>
      <c r="M55" s="286"/>
    </row>
    <row r="56" spans="2:12" ht="12.75">
      <c r="B56" s="248"/>
      <c r="C56" s="52"/>
      <c r="D56" s="52"/>
      <c r="E56" s="130"/>
      <c r="F56" s="133"/>
      <c r="G56" s="133"/>
      <c r="H56" s="133"/>
      <c r="I56" s="133"/>
      <c r="J56" s="207"/>
      <c r="K56" s="281"/>
      <c r="L56" s="248"/>
    </row>
    <row r="57" spans="2:12" ht="15.75">
      <c r="B57" s="248"/>
      <c r="C57" s="416" t="s">
        <v>367</v>
      </c>
      <c r="D57" s="416"/>
      <c r="E57" s="416"/>
      <c r="F57" s="416"/>
      <c r="G57" s="416"/>
      <c r="H57" s="416"/>
      <c r="I57" s="416"/>
      <c r="J57" s="416"/>
      <c r="K57" s="416"/>
      <c r="L57" s="416"/>
    </row>
    <row r="58" spans="2:12" ht="12.75">
      <c r="B58" s="248"/>
      <c r="C58" s="52"/>
      <c r="D58" s="52"/>
      <c r="E58" s="52"/>
      <c r="F58" s="52"/>
      <c r="G58" s="52"/>
      <c r="H58" s="52"/>
      <c r="I58" s="52"/>
      <c r="J58" s="52"/>
      <c r="K58" s="281"/>
      <c r="L58" s="248"/>
    </row>
    <row r="59" spans="2:12" ht="12.75">
      <c r="B59" s="248"/>
      <c r="C59" s="128">
        <v>1</v>
      </c>
      <c r="D59" s="128"/>
      <c r="E59" s="128"/>
      <c r="F59" s="270">
        <v>0.019</v>
      </c>
      <c r="G59" s="128">
        <f>F59*C69</f>
        <v>0.19</v>
      </c>
      <c r="H59" s="244">
        <f>LN(G59)</f>
        <v>-1.6607312068216509</v>
      </c>
      <c r="I59" s="244">
        <f>F59*H59</f>
        <v>-0.03155389292961137</v>
      </c>
      <c r="J59" s="244"/>
      <c r="K59" s="244"/>
      <c r="L59" s="244"/>
    </row>
    <row r="60" spans="2:12" ht="12.75">
      <c r="B60" s="248"/>
      <c r="C60" s="264">
        <v>2</v>
      </c>
      <c r="D60" s="264"/>
      <c r="E60" s="264"/>
      <c r="F60" s="271">
        <v>0.032</v>
      </c>
      <c r="G60" s="264">
        <f>F60*C69</f>
        <v>0.32</v>
      </c>
      <c r="H60" s="265">
        <f aca="true" t="shared" si="4" ref="H60:H68">LN(G60)</f>
        <v>-1.1394342831883648</v>
      </c>
      <c r="I60" s="265">
        <f aca="true" t="shared" si="5" ref="I60:I68">F60*H60</f>
        <v>-0.036461897062027675</v>
      </c>
      <c r="J60" s="265"/>
      <c r="K60" s="265"/>
      <c r="L60" s="265"/>
    </row>
    <row r="61" spans="2:12" ht="12.75">
      <c r="B61" s="248"/>
      <c r="C61" s="128">
        <v>3</v>
      </c>
      <c r="D61" s="128"/>
      <c r="E61" s="128"/>
      <c r="F61" s="270">
        <v>0.040999999999999995</v>
      </c>
      <c r="G61" s="128">
        <f>F61*C69</f>
        <v>0.4099999999999999</v>
      </c>
      <c r="H61" s="244">
        <f t="shared" si="4"/>
        <v>-0.8915981192837837</v>
      </c>
      <c r="I61" s="244">
        <f t="shared" si="5"/>
        <v>-0.03655552289063513</v>
      </c>
      <c r="J61" s="244"/>
      <c r="K61" s="244"/>
      <c r="L61" s="244"/>
    </row>
    <row r="62" spans="2:12" ht="12.75">
      <c r="B62" s="248"/>
      <c r="C62" s="264">
        <v>4</v>
      </c>
      <c r="D62" s="264"/>
      <c r="E62" s="264"/>
      <c r="F62" s="271">
        <v>0.049</v>
      </c>
      <c r="G62" s="264">
        <f>F62*C69</f>
        <v>0.49</v>
      </c>
      <c r="H62" s="265">
        <f t="shared" si="4"/>
        <v>-0.7133498878774648</v>
      </c>
      <c r="I62" s="265">
        <f t="shared" si="5"/>
        <v>-0.03495414450599577</v>
      </c>
      <c r="J62" s="265"/>
      <c r="K62" s="265"/>
      <c r="L62" s="265"/>
    </row>
    <row r="63" spans="2:12" ht="12.75">
      <c r="B63" s="248"/>
      <c r="C63" s="128">
        <v>5</v>
      </c>
      <c r="D63" s="128"/>
      <c r="E63" s="128"/>
      <c r="F63" s="270">
        <v>0.059000000000000004</v>
      </c>
      <c r="G63" s="128">
        <f>F63*C69</f>
        <v>0.5900000000000001</v>
      </c>
      <c r="H63" s="244">
        <f t="shared" si="4"/>
        <v>-0.5276327420823718</v>
      </c>
      <c r="I63" s="244">
        <f t="shared" si="5"/>
        <v>-0.031130331782859937</v>
      </c>
      <c r="J63" s="244"/>
      <c r="K63" s="244"/>
      <c r="L63" s="244"/>
    </row>
    <row r="64" spans="2:12" ht="12.75">
      <c r="B64" s="248"/>
      <c r="C64" s="264">
        <v>6</v>
      </c>
      <c r="D64" s="264"/>
      <c r="E64" s="264"/>
      <c r="F64" s="271">
        <v>0.069</v>
      </c>
      <c r="G64" s="264">
        <f>F64*C69</f>
        <v>0.6900000000000001</v>
      </c>
      <c r="H64" s="265">
        <f t="shared" si="4"/>
        <v>-0.3710636813908319</v>
      </c>
      <c r="I64" s="265">
        <f t="shared" si="5"/>
        <v>-0.025603394015967403</v>
      </c>
      <c r="J64" s="265"/>
      <c r="K64" s="265"/>
      <c r="L64" s="265"/>
    </row>
    <row r="65" spans="2:12" ht="12.75">
      <c r="B65" s="248"/>
      <c r="C65" s="128">
        <v>7</v>
      </c>
      <c r="D65" s="128"/>
      <c r="E65" s="128"/>
      <c r="F65" s="270">
        <v>0.083</v>
      </c>
      <c r="G65" s="128">
        <f>F65*C69</f>
        <v>0.8300000000000001</v>
      </c>
      <c r="H65" s="244">
        <f t="shared" si="4"/>
        <v>-0.18632957819149337</v>
      </c>
      <c r="I65" s="244">
        <f t="shared" si="5"/>
        <v>-0.01546535498989395</v>
      </c>
      <c r="J65" s="244"/>
      <c r="K65" s="244"/>
      <c r="L65" s="244"/>
    </row>
    <row r="66" spans="2:12" ht="12.75">
      <c r="B66" s="248"/>
      <c r="C66" s="264">
        <v>8</v>
      </c>
      <c r="D66" s="264"/>
      <c r="E66" s="264"/>
      <c r="F66" s="271">
        <v>0.10400000000000001</v>
      </c>
      <c r="G66" s="264">
        <f>F66*C69</f>
        <v>1.04</v>
      </c>
      <c r="H66" s="265">
        <f t="shared" si="4"/>
        <v>0.03922071315328133</v>
      </c>
      <c r="I66" s="265">
        <f t="shared" si="5"/>
        <v>0.004078954167941258</v>
      </c>
      <c r="J66" s="265"/>
      <c r="K66" s="265"/>
      <c r="L66" s="265"/>
    </row>
    <row r="67" spans="2:12" ht="12.75">
      <c r="B67" s="248"/>
      <c r="C67" s="128">
        <v>9</v>
      </c>
      <c r="D67" s="128"/>
      <c r="E67" s="128"/>
      <c r="F67" s="270">
        <v>0.146</v>
      </c>
      <c r="G67" s="128">
        <f>F67*C69</f>
        <v>1.46</v>
      </c>
      <c r="H67" s="244">
        <f t="shared" si="4"/>
        <v>0.37843643572024505</v>
      </c>
      <c r="I67" s="244">
        <f t="shared" si="5"/>
        <v>0.05525171961515577</v>
      </c>
      <c r="J67" s="244"/>
      <c r="K67" s="244"/>
      <c r="L67" s="244"/>
    </row>
    <row r="68" spans="2:12" ht="12.75">
      <c r="B68" s="248"/>
      <c r="C68" s="264">
        <v>10</v>
      </c>
      <c r="D68" s="264"/>
      <c r="E68" s="264"/>
      <c r="F68" s="271">
        <v>0.39799999999999996</v>
      </c>
      <c r="G68" s="264">
        <f>F68*C69</f>
        <v>3.9799999999999995</v>
      </c>
      <c r="H68" s="265">
        <f t="shared" si="4"/>
        <v>1.3812818192963463</v>
      </c>
      <c r="I68" s="265">
        <f t="shared" si="5"/>
        <v>0.5497501640799458</v>
      </c>
      <c r="J68" s="265"/>
      <c r="K68" s="265"/>
      <c r="L68" s="265"/>
    </row>
    <row r="69" spans="2:13" ht="12.75">
      <c r="B69" s="248"/>
      <c r="C69" s="63">
        <f>COUNT(C59:C68)</f>
        <v>10</v>
      </c>
      <c r="D69" s="63">
        <v>264.7</v>
      </c>
      <c r="E69" s="269">
        <f>D69/$D$351</f>
        <v>0.1365911553743743</v>
      </c>
      <c r="F69" s="274">
        <f>SUM(F59:F68)</f>
        <v>1</v>
      </c>
      <c r="G69" s="63"/>
      <c r="H69" s="266"/>
      <c r="I69" s="266">
        <f>SUM(I59:I68)</f>
        <v>0.39735629968605163</v>
      </c>
      <c r="J69" s="266">
        <f>E69*I69</f>
        <v>0.05427535606940392</v>
      </c>
      <c r="K69" s="292">
        <v>446.4</v>
      </c>
      <c r="L69" s="266">
        <f>E69*LN(E69*(K$351/K69))</f>
        <v>0.013660581883726607</v>
      </c>
      <c r="M69" s="286"/>
    </row>
    <row r="70" spans="2:12" ht="12.75">
      <c r="B70" s="248"/>
      <c r="C70" s="52"/>
      <c r="D70" s="52"/>
      <c r="E70" s="130"/>
      <c r="F70" s="133"/>
      <c r="G70" s="133"/>
      <c r="H70" s="133"/>
      <c r="I70" s="133"/>
      <c r="J70" s="207"/>
      <c r="K70" s="281"/>
      <c r="L70" s="248"/>
    </row>
    <row r="71" spans="2:12" ht="18" customHeight="1">
      <c r="B71" s="248"/>
      <c r="C71" s="416" t="s">
        <v>368</v>
      </c>
      <c r="D71" s="416"/>
      <c r="E71" s="416"/>
      <c r="F71" s="416"/>
      <c r="G71" s="416"/>
      <c r="H71" s="416"/>
      <c r="I71" s="416"/>
      <c r="J71" s="416"/>
      <c r="K71" s="416"/>
      <c r="L71" s="416"/>
    </row>
    <row r="72" spans="2:12" ht="12.75">
      <c r="B72" s="248"/>
      <c r="C72" s="52"/>
      <c r="D72" s="52"/>
      <c r="E72" s="52"/>
      <c r="F72" s="52"/>
      <c r="G72" s="52"/>
      <c r="H72" s="52"/>
      <c r="I72" s="52"/>
      <c r="J72" s="52"/>
      <c r="K72" s="281"/>
      <c r="L72" s="248"/>
    </row>
    <row r="73" spans="2:12" ht="12.75">
      <c r="B73" s="248"/>
      <c r="C73" s="128">
        <v>1</v>
      </c>
      <c r="D73" s="128"/>
      <c r="E73" s="128"/>
      <c r="F73" s="270">
        <v>0.024</v>
      </c>
      <c r="G73" s="128">
        <f>F73*C83</f>
        <v>0.24</v>
      </c>
      <c r="H73" s="244">
        <f>LN(G73)</f>
        <v>-1.4271163556401458</v>
      </c>
      <c r="I73" s="244">
        <f>F73*H73</f>
        <v>-0.0342507925353635</v>
      </c>
      <c r="J73" s="244"/>
      <c r="K73" s="244"/>
      <c r="L73" s="244"/>
    </row>
    <row r="74" spans="2:12" ht="12.75">
      <c r="B74" s="248"/>
      <c r="C74" s="264">
        <v>2</v>
      </c>
      <c r="D74" s="264"/>
      <c r="E74" s="264"/>
      <c r="F74" s="273">
        <v>0.037000000000000005</v>
      </c>
      <c r="G74" s="264">
        <f>F74*C83</f>
        <v>0.37000000000000005</v>
      </c>
      <c r="H74" s="265">
        <f aca="true" t="shared" si="6" ref="H74:H82">LN(G74)</f>
        <v>-0.9942522733438668</v>
      </c>
      <c r="I74" s="265">
        <f aca="true" t="shared" si="7" ref="I74:I82">F74*H74</f>
        <v>-0.03678733411372308</v>
      </c>
      <c r="J74" s="265"/>
      <c r="K74" s="265"/>
      <c r="L74" s="265"/>
    </row>
    <row r="75" spans="2:12" ht="12.75">
      <c r="B75" s="248"/>
      <c r="C75" s="128">
        <v>3</v>
      </c>
      <c r="D75" s="128"/>
      <c r="E75" s="128"/>
      <c r="F75" s="272">
        <v>0.045</v>
      </c>
      <c r="G75" s="128">
        <f>F75*C83</f>
        <v>0.44999999999999996</v>
      </c>
      <c r="H75" s="244">
        <f t="shared" si="6"/>
        <v>-0.7985076962177717</v>
      </c>
      <c r="I75" s="244">
        <f t="shared" si="7"/>
        <v>-0.03593284632979973</v>
      </c>
      <c r="J75" s="244"/>
      <c r="K75" s="244"/>
      <c r="L75" s="244"/>
    </row>
    <row r="76" spans="2:12" ht="12.75">
      <c r="B76" s="248"/>
      <c r="C76" s="264">
        <v>4</v>
      </c>
      <c r="D76" s="264"/>
      <c r="E76" s="264"/>
      <c r="F76" s="273">
        <v>0.054000000000000006</v>
      </c>
      <c r="G76" s="264">
        <f>F76*C83</f>
        <v>0.54</v>
      </c>
      <c r="H76" s="265">
        <f t="shared" si="6"/>
        <v>-0.616186139423817</v>
      </c>
      <c r="I76" s="265">
        <f t="shared" si="7"/>
        <v>-0.03327405152888612</v>
      </c>
      <c r="J76" s="265"/>
      <c r="K76" s="265"/>
      <c r="L76" s="265"/>
    </row>
    <row r="77" spans="2:12" ht="12.75">
      <c r="B77" s="248"/>
      <c r="C77" s="128">
        <v>5</v>
      </c>
      <c r="D77" s="128"/>
      <c r="E77" s="128"/>
      <c r="F77" s="272">
        <v>0.065</v>
      </c>
      <c r="G77" s="128">
        <f>F77*C83</f>
        <v>0.65</v>
      </c>
      <c r="H77" s="244">
        <f t="shared" si="6"/>
        <v>-0.4307829160924542</v>
      </c>
      <c r="I77" s="244">
        <f t="shared" si="7"/>
        <v>-0.028000889546009527</v>
      </c>
      <c r="J77" s="244"/>
      <c r="K77" s="244"/>
      <c r="L77" s="244"/>
    </row>
    <row r="78" spans="2:12" ht="12.75">
      <c r="B78" s="248"/>
      <c r="C78" s="264">
        <v>6</v>
      </c>
      <c r="D78" s="264"/>
      <c r="E78" s="264"/>
      <c r="F78" s="273">
        <v>0.077</v>
      </c>
      <c r="G78" s="264">
        <f>F78*C83</f>
        <v>0.77</v>
      </c>
      <c r="H78" s="265">
        <f t="shared" si="6"/>
        <v>-0.2613647641344075</v>
      </c>
      <c r="I78" s="265">
        <f t="shared" si="7"/>
        <v>-0.02012508683834938</v>
      </c>
      <c r="J78" s="265"/>
      <c r="K78" s="265"/>
      <c r="L78" s="265"/>
    </row>
    <row r="79" spans="2:12" ht="12.75">
      <c r="B79" s="248"/>
      <c r="C79" s="128">
        <v>7</v>
      </c>
      <c r="D79" s="128"/>
      <c r="E79" s="128"/>
      <c r="F79" s="272">
        <v>0.09</v>
      </c>
      <c r="G79" s="128">
        <f>F79*C83</f>
        <v>0.8999999999999999</v>
      </c>
      <c r="H79" s="244">
        <f t="shared" si="6"/>
        <v>-0.1053605156578264</v>
      </c>
      <c r="I79" s="244">
        <f t="shared" si="7"/>
        <v>-0.009482446409204376</v>
      </c>
      <c r="J79" s="244"/>
      <c r="K79" s="244"/>
      <c r="L79" s="244"/>
    </row>
    <row r="80" spans="2:12" ht="12.75">
      <c r="B80" s="248"/>
      <c r="C80" s="264">
        <v>8</v>
      </c>
      <c r="D80" s="264"/>
      <c r="E80" s="264"/>
      <c r="F80" s="273">
        <v>0.111</v>
      </c>
      <c r="G80" s="264">
        <f>F80*C83</f>
        <v>1.11</v>
      </c>
      <c r="H80" s="265">
        <f t="shared" si="6"/>
        <v>0.10436001532424286</v>
      </c>
      <c r="I80" s="265">
        <f t="shared" si="7"/>
        <v>0.011583961700990957</v>
      </c>
      <c r="J80" s="265"/>
      <c r="K80" s="265"/>
      <c r="L80" s="265"/>
    </row>
    <row r="81" spans="2:12" ht="12.75">
      <c r="B81" s="248"/>
      <c r="C81" s="128">
        <v>9</v>
      </c>
      <c r="D81" s="128"/>
      <c r="E81" s="128"/>
      <c r="F81" s="272">
        <v>0.152</v>
      </c>
      <c r="G81" s="128">
        <f>F81*C83</f>
        <v>1.52</v>
      </c>
      <c r="H81" s="244">
        <f t="shared" si="6"/>
        <v>0.41871033485818504</v>
      </c>
      <c r="I81" s="244">
        <f t="shared" si="7"/>
        <v>0.06364397089844412</v>
      </c>
      <c r="J81" s="244"/>
      <c r="K81" s="244"/>
      <c r="L81" s="244"/>
    </row>
    <row r="82" spans="2:12" ht="12.75">
      <c r="B82" s="248"/>
      <c r="C82" s="264">
        <v>10</v>
      </c>
      <c r="D82" s="264"/>
      <c r="E82" s="264"/>
      <c r="F82" s="273">
        <v>0.345</v>
      </c>
      <c r="G82" s="264">
        <f>F82*C83</f>
        <v>3.4499999999999997</v>
      </c>
      <c r="H82" s="265">
        <f t="shared" si="6"/>
        <v>1.2383742310432684</v>
      </c>
      <c r="I82" s="265">
        <f t="shared" si="7"/>
        <v>0.42723910970992757</v>
      </c>
      <c r="J82" s="265"/>
      <c r="K82" s="265"/>
      <c r="L82" s="265"/>
    </row>
    <row r="83" spans="2:13" ht="12.75">
      <c r="B83" s="248"/>
      <c r="C83" s="63">
        <f>COUNT(C73:C82)</f>
        <v>10</v>
      </c>
      <c r="D83" s="63">
        <v>92</v>
      </c>
      <c r="E83" s="269">
        <f>D83/$D$351</f>
        <v>0.0474740698694463</v>
      </c>
      <c r="F83" s="269">
        <f>SUM(F73:F82)</f>
        <v>1</v>
      </c>
      <c r="G83" s="63"/>
      <c r="H83" s="266"/>
      <c r="I83" s="266">
        <f>SUM(I73:I82)</f>
        <v>0.304613595008027</v>
      </c>
      <c r="J83" s="266">
        <f>E83*I83</f>
        <v>0.014461247092594292</v>
      </c>
      <c r="K83" s="292">
        <v>246.2</v>
      </c>
      <c r="L83" s="266">
        <f>E83*LN(E83*(K$351/K83))</f>
        <v>-0.01717263386175126</v>
      </c>
      <c r="M83" s="286"/>
    </row>
    <row r="84" spans="2:12" ht="12.75">
      <c r="B84" s="248"/>
      <c r="C84" s="52"/>
      <c r="D84" s="52"/>
      <c r="E84" s="130"/>
      <c r="F84" s="133"/>
      <c r="G84" s="133"/>
      <c r="H84" s="133"/>
      <c r="I84" s="133"/>
      <c r="J84" s="207"/>
      <c r="K84" s="281"/>
      <c r="L84" s="248"/>
    </row>
    <row r="85" spans="2:12" ht="18.75" customHeight="1">
      <c r="B85" s="248"/>
      <c r="C85" s="416" t="s">
        <v>369</v>
      </c>
      <c r="D85" s="416"/>
      <c r="E85" s="416"/>
      <c r="F85" s="416"/>
      <c r="G85" s="416"/>
      <c r="H85" s="416"/>
      <c r="I85" s="416"/>
      <c r="J85" s="416"/>
      <c r="K85" s="416"/>
      <c r="L85" s="416"/>
    </row>
    <row r="86" spans="2:12" ht="12.75">
      <c r="B86" s="248"/>
      <c r="C86" s="52"/>
      <c r="D86" s="52"/>
      <c r="E86" s="52"/>
      <c r="F86" s="52"/>
      <c r="G86" s="52"/>
      <c r="H86" s="52"/>
      <c r="I86" s="52"/>
      <c r="J86" s="52"/>
      <c r="K86" s="281"/>
      <c r="L86" s="248"/>
    </row>
    <row r="87" spans="2:12" ht="12.75">
      <c r="B87" s="248"/>
      <c r="C87" s="128">
        <v>1</v>
      </c>
      <c r="D87" s="128"/>
      <c r="E87" s="128"/>
      <c r="F87" s="272">
        <v>0.019</v>
      </c>
      <c r="G87" s="128">
        <f>F87*C97</f>
        <v>0.19</v>
      </c>
      <c r="H87" s="244">
        <f>LN(G87)</f>
        <v>-1.6607312068216509</v>
      </c>
      <c r="I87" s="244">
        <f>F87*H87</f>
        <v>-0.03155389292961137</v>
      </c>
      <c r="J87" s="244"/>
      <c r="K87" s="244"/>
      <c r="L87" s="244"/>
    </row>
    <row r="88" spans="2:12" ht="12.75">
      <c r="B88" s="248"/>
      <c r="C88" s="264">
        <v>2</v>
      </c>
      <c r="D88" s="264"/>
      <c r="E88" s="264"/>
      <c r="F88" s="273">
        <v>0.033</v>
      </c>
      <c r="G88" s="264">
        <f>F88*C97</f>
        <v>0.33</v>
      </c>
      <c r="H88" s="265">
        <f aca="true" t="shared" si="8" ref="H88:H96">LN(G88)</f>
        <v>-1.1086626245216111</v>
      </c>
      <c r="I88" s="265">
        <f aca="true" t="shared" si="9" ref="I88:I96">F88*H88</f>
        <v>-0.03658586660921317</v>
      </c>
      <c r="J88" s="265"/>
      <c r="K88" s="265"/>
      <c r="L88" s="265"/>
    </row>
    <row r="89" spans="2:12" ht="12.75">
      <c r="B89" s="248"/>
      <c r="C89" s="128">
        <v>3</v>
      </c>
      <c r="D89" s="128"/>
      <c r="E89" s="128"/>
      <c r="F89" s="272">
        <v>0.040999999999999995</v>
      </c>
      <c r="G89" s="128">
        <f>F89*C97</f>
        <v>0.4099999999999999</v>
      </c>
      <c r="H89" s="244">
        <f t="shared" si="8"/>
        <v>-0.8915981192837837</v>
      </c>
      <c r="I89" s="244">
        <f t="shared" si="9"/>
        <v>-0.03655552289063513</v>
      </c>
      <c r="J89" s="244"/>
      <c r="K89" s="244"/>
      <c r="L89" s="244"/>
    </row>
    <row r="90" spans="2:12" ht="12.75">
      <c r="B90" s="248"/>
      <c r="C90" s="264">
        <v>4</v>
      </c>
      <c r="D90" s="264"/>
      <c r="E90" s="264"/>
      <c r="F90" s="273">
        <v>0.051</v>
      </c>
      <c r="G90" s="264">
        <f>F90*C97</f>
        <v>0.51</v>
      </c>
      <c r="H90" s="265">
        <f t="shared" si="8"/>
        <v>-0.6733445532637656</v>
      </c>
      <c r="I90" s="265">
        <f t="shared" si="9"/>
        <v>-0.034340572216452044</v>
      </c>
      <c r="J90" s="265"/>
      <c r="K90" s="265"/>
      <c r="L90" s="265"/>
    </row>
    <row r="91" spans="2:12" ht="12.75">
      <c r="B91" s="248"/>
      <c r="C91" s="128">
        <v>5</v>
      </c>
      <c r="D91" s="128"/>
      <c r="E91" s="128"/>
      <c r="F91" s="272">
        <v>0.062</v>
      </c>
      <c r="G91" s="128">
        <f>F91*C97</f>
        <v>0.62</v>
      </c>
      <c r="H91" s="244">
        <f t="shared" si="8"/>
        <v>-0.4780358009429998</v>
      </c>
      <c r="I91" s="244">
        <f t="shared" si="9"/>
        <v>-0.029638219658465987</v>
      </c>
      <c r="J91" s="244"/>
      <c r="K91" s="244"/>
      <c r="L91" s="244"/>
    </row>
    <row r="92" spans="2:12" ht="12.75">
      <c r="B92" s="248"/>
      <c r="C92" s="264">
        <v>6</v>
      </c>
      <c r="D92" s="264"/>
      <c r="E92" s="264"/>
      <c r="F92" s="273">
        <v>0.07400000000000001</v>
      </c>
      <c r="G92" s="264">
        <f>F92*C97</f>
        <v>0.7400000000000001</v>
      </c>
      <c r="H92" s="265">
        <f t="shared" si="8"/>
        <v>-0.3011050927839215</v>
      </c>
      <c r="I92" s="265">
        <f t="shared" si="9"/>
        <v>-0.022281776866010194</v>
      </c>
      <c r="J92" s="265"/>
      <c r="K92" s="265"/>
      <c r="L92" s="265"/>
    </row>
    <row r="93" spans="2:12" ht="12.75">
      <c r="B93" s="248"/>
      <c r="C93" s="128">
        <v>7</v>
      </c>
      <c r="D93" s="128"/>
      <c r="E93" s="128"/>
      <c r="F93" s="272">
        <v>0.08900000000000001</v>
      </c>
      <c r="G93" s="128">
        <f>F93*C97</f>
        <v>0.8900000000000001</v>
      </c>
      <c r="H93" s="244">
        <f t="shared" si="8"/>
        <v>-0.11653381625595138</v>
      </c>
      <c r="I93" s="244">
        <f t="shared" si="9"/>
        <v>-0.010371509646779674</v>
      </c>
      <c r="J93" s="244"/>
      <c r="K93" s="244"/>
      <c r="L93" s="244"/>
    </row>
    <row r="94" spans="2:12" ht="12.75">
      <c r="B94" s="248"/>
      <c r="C94" s="264">
        <v>8</v>
      </c>
      <c r="D94" s="264"/>
      <c r="E94" s="264"/>
      <c r="F94" s="273">
        <v>0.11599999999999999</v>
      </c>
      <c r="G94" s="264">
        <f>F94*C97</f>
        <v>1.16</v>
      </c>
      <c r="H94" s="265">
        <f t="shared" si="8"/>
        <v>0.14842000511827322</v>
      </c>
      <c r="I94" s="265">
        <f t="shared" si="9"/>
        <v>0.017216720593719693</v>
      </c>
      <c r="J94" s="265"/>
      <c r="K94" s="265"/>
      <c r="L94" s="265"/>
    </row>
    <row r="95" spans="2:12" ht="12.75">
      <c r="B95" s="248"/>
      <c r="C95" s="128">
        <v>9</v>
      </c>
      <c r="D95" s="128"/>
      <c r="E95" s="128"/>
      <c r="F95" s="272">
        <v>0.157</v>
      </c>
      <c r="G95" s="128">
        <f>F95*C97</f>
        <v>1.57</v>
      </c>
      <c r="H95" s="244">
        <f t="shared" si="8"/>
        <v>0.45107561936021673</v>
      </c>
      <c r="I95" s="244">
        <f t="shared" si="9"/>
        <v>0.07081887223955402</v>
      </c>
      <c r="J95" s="244"/>
      <c r="K95" s="244"/>
      <c r="L95" s="244"/>
    </row>
    <row r="96" spans="2:12" ht="12.75">
      <c r="B96" s="248"/>
      <c r="C96" s="264">
        <v>10</v>
      </c>
      <c r="D96" s="264"/>
      <c r="E96" s="264"/>
      <c r="F96" s="273">
        <v>0.358</v>
      </c>
      <c r="G96" s="264">
        <f>F96*C97</f>
        <v>3.58</v>
      </c>
      <c r="H96" s="265">
        <f t="shared" si="8"/>
        <v>1.275362800412609</v>
      </c>
      <c r="I96" s="265">
        <f t="shared" si="9"/>
        <v>0.456579882547714</v>
      </c>
      <c r="J96" s="265"/>
      <c r="K96" s="265"/>
      <c r="L96" s="265"/>
    </row>
    <row r="97" spans="2:13" ht="12.75">
      <c r="B97" s="248"/>
      <c r="C97" s="63">
        <f>COUNT(C87:C96)</f>
        <v>10</v>
      </c>
      <c r="D97" s="63">
        <v>84.1</v>
      </c>
      <c r="E97" s="269">
        <f>D97/$D$351</f>
        <v>0.043397492130656884</v>
      </c>
      <c r="F97" s="269">
        <f>SUM(F87:F96)</f>
        <v>1</v>
      </c>
      <c r="G97" s="63"/>
      <c r="H97" s="266"/>
      <c r="I97" s="266">
        <f>SUM(I87:I96)</f>
        <v>0.34328811456382013</v>
      </c>
      <c r="J97" s="266">
        <f>E97*I97</f>
        <v>0.014897843250331423</v>
      </c>
      <c r="K97" s="292">
        <v>155.7</v>
      </c>
      <c r="L97" s="266">
        <f>E97*LN(E97*(K$351/K97))</f>
        <v>0.00029095958253913084</v>
      </c>
      <c r="M97" s="286"/>
    </row>
    <row r="98" spans="2:12" ht="12.75">
      <c r="B98" s="248"/>
      <c r="C98" s="52"/>
      <c r="D98" s="52"/>
      <c r="E98" s="130"/>
      <c r="F98" s="133"/>
      <c r="G98" s="133"/>
      <c r="H98" s="133"/>
      <c r="I98" s="133"/>
      <c r="J98" s="207"/>
      <c r="K98" s="281"/>
      <c r="L98" s="248"/>
    </row>
    <row r="99" spans="2:12" ht="20.25" customHeight="1">
      <c r="B99" s="248"/>
      <c r="C99" s="416" t="s">
        <v>370</v>
      </c>
      <c r="D99" s="416"/>
      <c r="E99" s="416"/>
      <c r="F99" s="416"/>
      <c r="G99" s="416"/>
      <c r="H99" s="416"/>
      <c r="I99" s="416"/>
      <c r="J99" s="416"/>
      <c r="K99" s="416"/>
      <c r="L99" s="416"/>
    </row>
    <row r="100" spans="2:12" ht="12.75">
      <c r="B100" s="248"/>
      <c r="C100" s="52"/>
      <c r="D100" s="52"/>
      <c r="E100" s="52"/>
      <c r="F100" s="52"/>
      <c r="G100" s="52"/>
      <c r="H100" s="52"/>
      <c r="I100" s="52"/>
      <c r="J100" s="52"/>
      <c r="K100" s="281"/>
      <c r="L100" s="248"/>
    </row>
    <row r="101" spans="2:12" ht="12.75">
      <c r="B101" s="248"/>
      <c r="C101" s="128">
        <v>1</v>
      </c>
      <c r="D101" s="128"/>
      <c r="E101" s="128"/>
      <c r="F101" s="272">
        <v>0.02</v>
      </c>
      <c r="G101" s="128">
        <f>F101*C111</f>
        <v>0.2</v>
      </c>
      <c r="H101" s="244">
        <f>LN(G101)</f>
        <v>-1.6094379124341003</v>
      </c>
      <c r="I101" s="244">
        <f>F101*H101</f>
        <v>-0.032188758248682</v>
      </c>
      <c r="J101" s="244"/>
      <c r="K101" s="244"/>
      <c r="L101" s="244"/>
    </row>
    <row r="102" spans="2:12" ht="12.75">
      <c r="B102" s="248"/>
      <c r="C102" s="264">
        <v>2</v>
      </c>
      <c r="D102" s="264"/>
      <c r="E102" s="264"/>
      <c r="F102" s="273">
        <v>0.033</v>
      </c>
      <c r="G102" s="264">
        <f>F102*C111</f>
        <v>0.33</v>
      </c>
      <c r="H102" s="265">
        <f aca="true" t="shared" si="10" ref="H102:H110">LN(G102)</f>
        <v>-1.1086626245216111</v>
      </c>
      <c r="I102" s="265">
        <f aca="true" t="shared" si="11" ref="I102:I110">F102*H102</f>
        <v>-0.03658586660921317</v>
      </c>
      <c r="J102" s="265"/>
      <c r="K102" s="265"/>
      <c r="L102" s="265"/>
    </row>
    <row r="103" spans="2:12" ht="12.75">
      <c r="B103" s="248"/>
      <c r="C103" s="128">
        <v>3</v>
      </c>
      <c r="D103" s="128"/>
      <c r="E103" s="128"/>
      <c r="F103" s="272">
        <v>0.042</v>
      </c>
      <c r="G103" s="128">
        <f>F103*C111</f>
        <v>0.42000000000000004</v>
      </c>
      <c r="H103" s="244">
        <f t="shared" si="10"/>
        <v>-0.867500567704723</v>
      </c>
      <c r="I103" s="244">
        <f t="shared" si="11"/>
        <v>-0.03643502384359837</v>
      </c>
      <c r="J103" s="244"/>
      <c r="K103" s="244"/>
      <c r="L103" s="244"/>
    </row>
    <row r="104" spans="2:12" ht="12.75">
      <c r="B104" s="248"/>
      <c r="C104" s="264">
        <v>4</v>
      </c>
      <c r="D104" s="264"/>
      <c r="E104" s="264"/>
      <c r="F104" s="273">
        <v>0.05</v>
      </c>
      <c r="G104" s="264">
        <f>F104*C111</f>
        <v>0.5</v>
      </c>
      <c r="H104" s="265">
        <f t="shared" si="10"/>
        <v>-0.6931471805599453</v>
      </c>
      <c r="I104" s="265">
        <f t="shared" si="11"/>
        <v>-0.03465735902799726</v>
      </c>
      <c r="J104" s="265"/>
      <c r="K104" s="265"/>
      <c r="L104" s="265"/>
    </row>
    <row r="105" spans="2:12" ht="12.75">
      <c r="B105" s="248"/>
      <c r="C105" s="128">
        <v>5</v>
      </c>
      <c r="D105" s="128"/>
      <c r="E105" s="128"/>
      <c r="F105" s="272">
        <v>0.059000000000000004</v>
      </c>
      <c r="G105" s="128">
        <f>F105*C111</f>
        <v>0.5900000000000001</v>
      </c>
      <c r="H105" s="244">
        <f t="shared" si="10"/>
        <v>-0.5276327420823718</v>
      </c>
      <c r="I105" s="244">
        <f t="shared" si="11"/>
        <v>-0.031130331782859937</v>
      </c>
      <c r="J105" s="244"/>
      <c r="K105" s="244"/>
      <c r="L105" s="244"/>
    </row>
    <row r="106" spans="2:12" ht="12.75">
      <c r="B106" s="248"/>
      <c r="C106" s="264">
        <v>6</v>
      </c>
      <c r="D106" s="264"/>
      <c r="E106" s="264"/>
      <c r="F106" s="273">
        <v>0.07200000000000001</v>
      </c>
      <c r="G106" s="264">
        <f>F106*C111</f>
        <v>0.7200000000000001</v>
      </c>
      <c r="H106" s="265">
        <f t="shared" si="10"/>
        <v>-0.32850406697203594</v>
      </c>
      <c r="I106" s="265">
        <f t="shared" si="11"/>
        <v>-0.023652292821986592</v>
      </c>
      <c r="J106" s="265"/>
      <c r="K106" s="265"/>
      <c r="L106" s="265"/>
    </row>
    <row r="107" spans="2:12" ht="12.75">
      <c r="B107" s="248"/>
      <c r="C107" s="128">
        <v>7</v>
      </c>
      <c r="D107" s="128"/>
      <c r="E107" s="128"/>
      <c r="F107" s="272">
        <v>0.091</v>
      </c>
      <c r="G107" s="128">
        <f>F107*C111</f>
        <v>0.9099999999999999</v>
      </c>
      <c r="H107" s="244">
        <f t="shared" si="10"/>
        <v>-0.09431067947124142</v>
      </c>
      <c r="I107" s="244">
        <f t="shared" si="11"/>
        <v>-0.008582271831882968</v>
      </c>
      <c r="J107" s="244"/>
      <c r="K107" s="244"/>
      <c r="L107" s="244"/>
    </row>
    <row r="108" spans="2:12" ht="12.75">
      <c r="B108" s="248"/>
      <c r="C108" s="264">
        <v>8</v>
      </c>
      <c r="D108" s="264"/>
      <c r="E108" s="264"/>
      <c r="F108" s="273">
        <v>0.11900000000000001</v>
      </c>
      <c r="G108" s="264">
        <f>F108*C111</f>
        <v>1.1900000000000002</v>
      </c>
      <c r="H108" s="265">
        <f t="shared" si="10"/>
        <v>0.17395330712343815</v>
      </c>
      <c r="I108" s="265">
        <f t="shared" si="11"/>
        <v>0.020700443547689143</v>
      </c>
      <c r="J108" s="265"/>
      <c r="K108" s="265"/>
      <c r="L108" s="265"/>
    </row>
    <row r="109" spans="2:12" ht="12.75">
      <c r="B109" s="248"/>
      <c r="C109" s="128">
        <v>9</v>
      </c>
      <c r="D109" s="128"/>
      <c r="E109" s="128"/>
      <c r="F109" s="272">
        <v>0.171</v>
      </c>
      <c r="G109" s="128">
        <f>F109*C111</f>
        <v>1.7100000000000002</v>
      </c>
      <c r="H109" s="244">
        <f t="shared" si="10"/>
        <v>0.5364933705145686</v>
      </c>
      <c r="I109" s="244">
        <f t="shared" si="11"/>
        <v>0.09174036635799124</v>
      </c>
      <c r="J109" s="244"/>
      <c r="K109" s="244"/>
      <c r="L109" s="244"/>
    </row>
    <row r="110" spans="2:12" ht="12.75">
      <c r="B110" s="248"/>
      <c r="C110" s="264">
        <v>10</v>
      </c>
      <c r="D110" s="264"/>
      <c r="E110" s="264"/>
      <c r="F110" s="273">
        <v>0.34299999999999997</v>
      </c>
      <c r="G110" s="264">
        <f>F110*C111</f>
        <v>3.4299999999999997</v>
      </c>
      <c r="H110" s="265">
        <f t="shared" si="10"/>
        <v>1.2325602611778486</v>
      </c>
      <c r="I110" s="265">
        <f t="shared" si="11"/>
        <v>0.42276816958400204</v>
      </c>
      <c r="J110" s="265"/>
      <c r="K110" s="265"/>
      <c r="L110" s="265"/>
    </row>
    <row r="111" spans="2:13" ht="12.75">
      <c r="B111" s="248"/>
      <c r="C111" s="63">
        <f>COUNT(C101:C110)</f>
        <v>10</v>
      </c>
      <c r="D111" s="63">
        <v>38.1</v>
      </c>
      <c r="E111" s="269">
        <f>D111/$D$351</f>
        <v>0.01966045719593374</v>
      </c>
      <c r="F111" s="269">
        <f>SUM(F101:F110)</f>
        <v>1</v>
      </c>
      <c r="G111" s="63"/>
      <c r="H111" s="266"/>
      <c r="I111" s="266">
        <f>SUM(I101:I110)</f>
        <v>0.3319770753234621</v>
      </c>
      <c r="J111" s="266">
        <f>E111*I111</f>
        <v>0.006526821079428198</v>
      </c>
      <c r="K111" s="292">
        <v>78.1</v>
      </c>
      <c r="L111" s="266">
        <f>E111*LN(E111*(K$351/K111))</f>
        <v>-0.0018706283616101512</v>
      </c>
      <c r="M111" s="286"/>
    </row>
    <row r="112" spans="2:12" ht="12.75">
      <c r="B112" s="248"/>
      <c r="C112" s="52"/>
      <c r="D112" s="52"/>
      <c r="E112" s="130"/>
      <c r="F112" s="133"/>
      <c r="G112" s="133"/>
      <c r="H112" s="133"/>
      <c r="I112" s="133"/>
      <c r="J112" s="207"/>
      <c r="K112" s="281"/>
      <c r="L112" s="248"/>
    </row>
    <row r="113" spans="2:12" ht="20.25" customHeight="1">
      <c r="B113" s="248"/>
      <c r="C113" s="416" t="s">
        <v>371</v>
      </c>
      <c r="D113" s="416"/>
      <c r="E113" s="416"/>
      <c r="F113" s="416"/>
      <c r="G113" s="416"/>
      <c r="H113" s="416"/>
      <c r="I113" s="416"/>
      <c r="J113" s="416"/>
      <c r="K113" s="416"/>
      <c r="L113" s="416"/>
    </row>
    <row r="114" spans="2:12" ht="12.75">
      <c r="B114" s="248"/>
      <c r="C114" s="52"/>
      <c r="D114" s="52"/>
      <c r="E114" s="52"/>
      <c r="F114" s="52"/>
      <c r="G114" s="52"/>
      <c r="H114" s="52"/>
      <c r="I114" s="52"/>
      <c r="J114" s="52"/>
      <c r="K114" s="281"/>
      <c r="L114" s="248"/>
    </row>
    <row r="115" spans="2:12" ht="12.75">
      <c r="B115" s="248"/>
      <c r="C115" s="128">
        <v>1</v>
      </c>
      <c r="D115" s="128"/>
      <c r="E115" s="128"/>
      <c r="F115" s="272">
        <v>0.013999999999999999</v>
      </c>
      <c r="G115" s="128">
        <f>F115*C125</f>
        <v>0.13999999999999999</v>
      </c>
      <c r="H115" s="244">
        <f>LN(G115)</f>
        <v>-1.966112856372833</v>
      </c>
      <c r="I115" s="244">
        <f>F115*H115</f>
        <v>-0.02752557998921966</v>
      </c>
      <c r="J115" s="244"/>
      <c r="K115" s="244"/>
      <c r="L115" s="244"/>
    </row>
    <row r="116" spans="2:12" ht="12.75">
      <c r="B116" s="248"/>
      <c r="C116" s="264">
        <v>2</v>
      </c>
      <c r="D116" s="264"/>
      <c r="E116" s="264"/>
      <c r="F116" s="273">
        <v>0.025</v>
      </c>
      <c r="G116" s="264">
        <f>F116*C125</f>
        <v>0.25</v>
      </c>
      <c r="H116" s="265">
        <f aca="true" t="shared" si="12" ref="H116:H124">LN(G116)</f>
        <v>-1.3862943611198906</v>
      </c>
      <c r="I116" s="265">
        <f aca="true" t="shared" si="13" ref="I116:I124">F116*H116</f>
        <v>-0.03465735902799726</v>
      </c>
      <c r="J116" s="265"/>
      <c r="K116" s="265"/>
      <c r="L116" s="265"/>
    </row>
    <row r="117" spans="2:12" ht="12.75">
      <c r="B117" s="248"/>
      <c r="C117" s="128">
        <v>3</v>
      </c>
      <c r="D117" s="128"/>
      <c r="E117" s="128"/>
      <c r="F117" s="272">
        <v>0.034</v>
      </c>
      <c r="G117" s="128">
        <f>F117*C125</f>
        <v>0.34</v>
      </c>
      <c r="H117" s="244">
        <f t="shared" si="12"/>
        <v>-1.0788096613719298</v>
      </c>
      <c r="I117" s="244">
        <f t="shared" si="13"/>
        <v>-0.036679528486645616</v>
      </c>
      <c r="J117" s="244"/>
      <c r="K117" s="244"/>
      <c r="L117" s="244"/>
    </row>
    <row r="118" spans="2:12" ht="12.75">
      <c r="B118" s="248"/>
      <c r="C118" s="264">
        <v>4</v>
      </c>
      <c r="D118" s="264"/>
      <c r="E118" s="264"/>
      <c r="F118" s="273">
        <v>0.043</v>
      </c>
      <c r="G118" s="264">
        <f>F118*C125</f>
        <v>0.42999999999999994</v>
      </c>
      <c r="H118" s="265">
        <f t="shared" si="12"/>
        <v>-0.8439700702945291</v>
      </c>
      <c r="I118" s="265">
        <f t="shared" si="13"/>
        <v>-0.03629071302266475</v>
      </c>
      <c r="J118" s="265"/>
      <c r="K118" s="265"/>
      <c r="L118" s="265"/>
    </row>
    <row r="119" spans="2:12" ht="12.75">
      <c r="B119" s="248"/>
      <c r="C119" s="128">
        <v>5</v>
      </c>
      <c r="D119" s="128"/>
      <c r="E119" s="128"/>
      <c r="F119" s="272">
        <v>0.054000000000000006</v>
      </c>
      <c r="G119" s="128">
        <f>F119*C125</f>
        <v>0.54</v>
      </c>
      <c r="H119" s="244">
        <f t="shared" si="12"/>
        <v>-0.616186139423817</v>
      </c>
      <c r="I119" s="244">
        <f t="shared" si="13"/>
        <v>-0.03327405152888612</v>
      </c>
      <c r="J119" s="244"/>
      <c r="K119" s="244"/>
      <c r="L119" s="244"/>
    </row>
    <row r="120" spans="2:12" ht="12.75">
      <c r="B120" s="248"/>
      <c r="C120" s="264">
        <v>6</v>
      </c>
      <c r="D120" s="264"/>
      <c r="E120" s="264"/>
      <c r="F120" s="273">
        <v>0.067</v>
      </c>
      <c r="G120" s="264">
        <f>F120*C125</f>
        <v>0.67</v>
      </c>
      <c r="H120" s="265">
        <f t="shared" si="12"/>
        <v>-0.40047756659712525</v>
      </c>
      <c r="I120" s="265">
        <f t="shared" si="13"/>
        <v>-0.026831996962007394</v>
      </c>
      <c r="J120" s="265"/>
      <c r="K120" s="265"/>
      <c r="L120" s="265"/>
    </row>
    <row r="121" spans="2:12" ht="12.75">
      <c r="B121" s="248"/>
      <c r="C121" s="128">
        <v>7</v>
      </c>
      <c r="D121" s="128"/>
      <c r="E121" s="128"/>
      <c r="F121" s="272">
        <v>0.085</v>
      </c>
      <c r="G121" s="128">
        <f>F121*C125</f>
        <v>0.8500000000000001</v>
      </c>
      <c r="H121" s="244">
        <f t="shared" si="12"/>
        <v>-0.1625189294977748</v>
      </c>
      <c r="I121" s="244">
        <f t="shared" si="13"/>
        <v>-0.013814109007310858</v>
      </c>
      <c r="J121" s="244"/>
      <c r="K121" s="244"/>
      <c r="L121" s="244"/>
    </row>
    <row r="122" spans="2:12" ht="12.75">
      <c r="B122" s="248"/>
      <c r="C122" s="264">
        <v>8</v>
      </c>
      <c r="D122" s="264"/>
      <c r="E122" s="264"/>
      <c r="F122" s="273">
        <v>0.113</v>
      </c>
      <c r="G122" s="264">
        <f>F122*C125</f>
        <v>1.1300000000000001</v>
      </c>
      <c r="H122" s="265">
        <f t="shared" si="12"/>
        <v>0.1222176327242493</v>
      </c>
      <c r="I122" s="265">
        <f t="shared" si="13"/>
        <v>0.013810592497840172</v>
      </c>
      <c r="J122" s="265"/>
      <c r="K122" s="265"/>
      <c r="L122" s="265"/>
    </row>
    <row r="123" spans="2:12" ht="12.75">
      <c r="B123" s="248"/>
      <c r="C123" s="128">
        <v>9</v>
      </c>
      <c r="D123" s="128"/>
      <c r="E123" s="128"/>
      <c r="F123" s="272">
        <v>0.16399999999999998</v>
      </c>
      <c r="G123" s="128">
        <f>F123*C125</f>
        <v>1.6399999999999997</v>
      </c>
      <c r="H123" s="244">
        <f t="shared" si="12"/>
        <v>0.4946962418361069</v>
      </c>
      <c r="I123" s="244">
        <f t="shared" si="13"/>
        <v>0.08113018366112151</v>
      </c>
      <c r="J123" s="244"/>
      <c r="K123" s="244"/>
      <c r="L123" s="244"/>
    </row>
    <row r="124" spans="2:12" ht="12.75">
      <c r="B124" s="248"/>
      <c r="C124" s="264">
        <v>10</v>
      </c>
      <c r="D124" s="264"/>
      <c r="E124" s="264"/>
      <c r="F124" s="273">
        <v>0.401</v>
      </c>
      <c r="G124" s="264">
        <f>F124*C125</f>
        <v>4.01</v>
      </c>
      <c r="H124" s="265">
        <f t="shared" si="12"/>
        <v>1.3887912413184778</v>
      </c>
      <c r="I124" s="265">
        <f t="shared" si="13"/>
        <v>0.5569052877687096</v>
      </c>
      <c r="J124" s="265"/>
      <c r="K124" s="265"/>
      <c r="L124" s="265"/>
    </row>
    <row r="125" spans="2:13" ht="12.75">
      <c r="B125" s="248"/>
      <c r="C125" s="63">
        <f>COUNT(C115:C124)</f>
        <v>10</v>
      </c>
      <c r="D125" s="63">
        <v>33.9</v>
      </c>
      <c r="E125" s="269">
        <f>D125/$D$351</f>
        <v>0.0174931627018938</v>
      </c>
      <c r="F125" s="269">
        <f>SUM(F115:F124)</f>
        <v>1</v>
      </c>
      <c r="G125" s="63"/>
      <c r="H125" s="266"/>
      <c r="I125" s="266">
        <f>SUM(I115:I124)</f>
        <v>0.4427727259029396</v>
      </c>
      <c r="J125" s="266">
        <f>E125*I125</f>
        <v>0.00774549533418115</v>
      </c>
      <c r="K125" s="292">
        <v>57.1</v>
      </c>
      <c r="L125" s="266">
        <f>E125*LN(E125*(K$351/K125))</f>
        <v>0.0017710066523137023</v>
      </c>
      <c r="M125" s="286"/>
    </row>
    <row r="126" spans="2:12" ht="12.75">
      <c r="B126" s="248"/>
      <c r="C126" s="52"/>
      <c r="D126" s="52"/>
      <c r="E126" s="130"/>
      <c r="F126" s="133"/>
      <c r="G126" s="133"/>
      <c r="H126" s="133"/>
      <c r="I126" s="133"/>
      <c r="J126" s="207"/>
      <c r="K126" s="281"/>
      <c r="L126" s="248"/>
    </row>
    <row r="127" spans="2:12" ht="21" customHeight="1">
      <c r="B127" s="248"/>
      <c r="C127" s="416" t="s">
        <v>87</v>
      </c>
      <c r="D127" s="416"/>
      <c r="E127" s="416"/>
      <c r="F127" s="416"/>
      <c r="G127" s="416"/>
      <c r="H127" s="416"/>
      <c r="I127" s="416"/>
      <c r="J127" s="416"/>
      <c r="K127" s="416"/>
      <c r="L127" s="416"/>
    </row>
    <row r="128" spans="2:12" ht="12.75">
      <c r="B128" s="248"/>
      <c r="C128" s="52"/>
      <c r="D128" s="52"/>
      <c r="E128" s="52"/>
      <c r="F128" s="52"/>
      <c r="G128" s="52"/>
      <c r="H128" s="52"/>
      <c r="I128" s="52"/>
      <c r="J128" s="52"/>
      <c r="K128" s="281"/>
      <c r="L128" s="248"/>
    </row>
    <row r="129" spans="2:12" ht="12.75">
      <c r="B129" s="248"/>
      <c r="C129" s="128">
        <v>1</v>
      </c>
      <c r="D129" s="128"/>
      <c r="E129" s="128"/>
      <c r="F129" s="272">
        <v>0.018000000000000002</v>
      </c>
      <c r="G129" s="128">
        <f>F129*C139</f>
        <v>0.18000000000000002</v>
      </c>
      <c r="H129" s="244">
        <f>LN(G129)</f>
        <v>-1.7147984280919266</v>
      </c>
      <c r="I129" s="244">
        <f>F129*H129</f>
        <v>-0.030866371705654684</v>
      </c>
      <c r="J129" s="244"/>
      <c r="K129" s="244"/>
      <c r="L129" s="244"/>
    </row>
    <row r="130" spans="2:12" ht="12.75">
      <c r="B130" s="248"/>
      <c r="C130" s="264">
        <v>2</v>
      </c>
      <c r="D130" s="264"/>
      <c r="E130" s="264"/>
      <c r="F130" s="273">
        <v>0.031</v>
      </c>
      <c r="G130" s="264">
        <f>F130*C139</f>
        <v>0.31</v>
      </c>
      <c r="H130" s="265">
        <f aca="true" t="shared" si="14" ref="H130:H138">LN(G130)</f>
        <v>-1.171182981502945</v>
      </c>
      <c r="I130" s="265">
        <f aca="true" t="shared" si="15" ref="I130:I138">F130*H130</f>
        <v>-0.036306672426591295</v>
      </c>
      <c r="J130" s="265"/>
      <c r="K130" s="265"/>
      <c r="L130" s="265"/>
    </row>
    <row r="131" spans="2:12" ht="12.75">
      <c r="B131" s="248"/>
      <c r="C131" s="128">
        <v>3</v>
      </c>
      <c r="D131" s="128"/>
      <c r="E131" s="128"/>
      <c r="F131" s="272">
        <v>0.039</v>
      </c>
      <c r="G131" s="128">
        <f>F131*C139</f>
        <v>0.39</v>
      </c>
      <c r="H131" s="244">
        <f t="shared" si="14"/>
        <v>-0.941608539858445</v>
      </c>
      <c r="I131" s="244">
        <f t="shared" si="15"/>
        <v>-0.03672273305447935</v>
      </c>
      <c r="J131" s="244"/>
      <c r="K131" s="244"/>
      <c r="L131" s="244"/>
    </row>
    <row r="132" spans="2:12" ht="12.75">
      <c r="B132" s="248"/>
      <c r="C132" s="264">
        <v>4</v>
      </c>
      <c r="D132" s="264"/>
      <c r="E132" s="264"/>
      <c r="F132" s="273">
        <v>0.046</v>
      </c>
      <c r="G132" s="264">
        <f>F132*C139</f>
        <v>0.45999999999999996</v>
      </c>
      <c r="H132" s="265">
        <f t="shared" si="14"/>
        <v>-0.7765287894989964</v>
      </c>
      <c r="I132" s="265">
        <f t="shared" si="15"/>
        <v>-0.035720324316953836</v>
      </c>
      <c r="J132" s="265"/>
      <c r="K132" s="265"/>
      <c r="L132" s="265"/>
    </row>
    <row r="133" spans="2:12" ht="12.75">
      <c r="B133" s="248"/>
      <c r="C133" s="128">
        <v>5</v>
      </c>
      <c r="D133" s="128"/>
      <c r="E133" s="128"/>
      <c r="F133" s="272">
        <v>0.055999999999999994</v>
      </c>
      <c r="G133" s="128">
        <f>F133*C139</f>
        <v>0.5599999999999999</v>
      </c>
      <c r="H133" s="244">
        <f t="shared" si="14"/>
        <v>-0.5798184952529423</v>
      </c>
      <c r="I133" s="244">
        <f t="shared" si="15"/>
        <v>-0.032469835734164766</v>
      </c>
      <c r="J133" s="244"/>
      <c r="K133" s="244"/>
      <c r="L133" s="244"/>
    </row>
    <row r="134" spans="2:12" ht="12.75">
      <c r="B134" s="248"/>
      <c r="C134" s="264">
        <v>6</v>
      </c>
      <c r="D134" s="264"/>
      <c r="E134" s="264"/>
      <c r="F134" s="273">
        <v>0.068</v>
      </c>
      <c r="G134" s="264">
        <f>F134*C139</f>
        <v>0.68</v>
      </c>
      <c r="H134" s="265">
        <f t="shared" si="14"/>
        <v>-0.3856624808119846</v>
      </c>
      <c r="I134" s="265">
        <f t="shared" si="15"/>
        <v>-0.026225048695214956</v>
      </c>
      <c r="J134" s="265"/>
      <c r="K134" s="265"/>
      <c r="L134" s="265"/>
    </row>
    <row r="135" spans="2:12" ht="12.75">
      <c r="B135" s="248"/>
      <c r="C135" s="128">
        <v>7</v>
      </c>
      <c r="D135" s="128"/>
      <c r="E135" s="128"/>
      <c r="F135" s="272">
        <v>0.085</v>
      </c>
      <c r="G135" s="128">
        <f>F135*C139</f>
        <v>0.8500000000000001</v>
      </c>
      <c r="H135" s="244">
        <f t="shared" si="14"/>
        <v>-0.1625189294977748</v>
      </c>
      <c r="I135" s="244">
        <f t="shared" si="15"/>
        <v>-0.013814109007310858</v>
      </c>
      <c r="J135" s="244"/>
      <c r="K135" s="244"/>
      <c r="L135" s="244"/>
    </row>
    <row r="136" spans="2:12" ht="12.75">
      <c r="B136" s="248"/>
      <c r="C136" s="264">
        <v>8</v>
      </c>
      <c r="D136" s="264"/>
      <c r="E136" s="264"/>
      <c r="F136" s="273">
        <v>0.11</v>
      </c>
      <c r="G136" s="264">
        <f>F136*C139</f>
        <v>1.1</v>
      </c>
      <c r="H136" s="265">
        <f t="shared" si="14"/>
        <v>0.09531017980432493</v>
      </c>
      <c r="I136" s="265">
        <f t="shared" si="15"/>
        <v>0.010484119778475742</v>
      </c>
      <c r="J136" s="265"/>
      <c r="K136" s="265"/>
      <c r="L136" s="265"/>
    </row>
    <row r="137" spans="2:12" ht="12.75">
      <c r="B137" s="248"/>
      <c r="C137" s="128">
        <v>9</v>
      </c>
      <c r="D137" s="128"/>
      <c r="E137" s="128"/>
      <c r="F137" s="272">
        <v>0.155</v>
      </c>
      <c r="G137" s="128">
        <f>F137*C139</f>
        <v>1.55</v>
      </c>
      <c r="H137" s="244">
        <f t="shared" si="14"/>
        <v>0.4382549309311553</v>
      </c>
      <c r="I137" s="244">
        <f t="shared" si="15"/>
        <v>0.06792951429432907</v>
      </c>
      <c r="J137" s="244"/>
      <c r="K137" s="244"/>
      <c r="L137" s="244"/>
    </row>
    <row r="138" spans="2:12" ht="12.75">
      <c r="B138" s="248"/>
      <c r="C138" s="264">
        <v>10</v>
      </c>
      <c r="D138" s="264"/>
      <c r="E138" s="264"/>
      <c r="F138" s="273">
        <v>0.392</v>
      </c>
      <c r="G138" s="264">
        <f>F138*C139</f>
        <v>3.92</v>
      </c>
      <c r="H138" s="265">
        <f t="shared" si="14"/>
        <v>1.366091653802371</v>
      </c>
      <c r="I138" s="265">
        <f t="shared" si="15"/>
        <v>0.5355079282905295</v>
      </c>
      <c r="J138" s="265"/>
      <c r="K138" s="265"/>
      <c r="L138" s="265"/>
    </row>
    <row r="139" spans="2:13" ht="12.75">
      <c r="B139" s="248"/>
      <c r="C139" s="63">
        <f>COUNT(C129:C138)</f>
        <v>10</v>
      </c>
      <c r="D139" s="63">
        <v>65.6</v>
      </c>
      <c r="E139" s="269">
        <f>D139/$D$351</f>
        <v>0.033851075906909535</v>
      </c>
      <c r="F139" s="269">
        <f>SUM(F129:F138)</f>
        <v>1</v>
      </c>
      <c r="G139" s="63"/>
      <c r="H139" s="266"/>
      <c r="I139" s="266">
        <f>SUM(I129:I138)</f>
        <v>0.4017964674229646</v>
      </c>
      <c r="J139" s="266">
        <f>E139*I139</f>
        <v>0.013601242717862878</v>
      </c>
      <c r="K139" s="292">
        <v>110.3</v>
      </c>
      <c r="L139" s="266">
        <f>E139*LN(E139*(K$351/K139))</f>
        <v>0.0034866881301098746</v>
      </c>
      <c r="M139" s="286"/>
    </row>
    <row r="140" spans="2:12" ht="12.75">
      <c r="B140" s="248"/>
      <c r="C140" s="52"/>
      <c r="D140" s="52"/>
      <c r="E140" s="130"/>
      <c r="F140" s="133"/>
      <c r="G140" s="133"/>
      <c r="H140" s="133"/>
      <c r="I140" s="133"/>
      <c r="J140" s="207"/>
      <c r="K140" s="281"/>
      <c r="L140" s="248"/>
    </row>
    <row r="141" spans="2:12" ht="18" customHeight="1">
      <c r="B141" s="248"/>
      <c r="C141" s="416" t="s">
        <v>372</v>
      </c>
      <c r="D141" s="416"/>
      <c r="E141" s="416"/>
      <c r="F141" s="416"/>
      <c r="G141" s="416"/>
      <c r="H141" s="416"/>
      <c r="I141" s="416"/>
      <c r="J141" s="416"/>
      <c r="K141" s="416"/>
      <c r="L141" s="416"/>
    </row>
    <row r="142" spans="2:12" ht="12.75">
      <c r="B142" s="248"/>
      <c r="C142" s="52"/>
      <c r="D142" s="52"/>
      <c r="E142" s="52"/>
      <c r="F142" s="52"/>
      <c r="G142" s="52"/>
      <c r="H142" s="52"/>
      <c r="I142" s="52"/>
      <c r="J142" s="52"/>
      <c r="K142" s="281"/>
      <c r="L142" s="248"/>
    </row>
    <row r="143" spans="2:12" ht="12.75">
      <c r="B143" s="248"/>
      <c r="C143" s="128">
        <v>1</v>
      </c>
      <c r="D143" s="128"/>
      <c r="E143" s="128"/>
      <c r="F143" s="272">
        <v>0.022000000000000002</v>
      </c>
      <c r="G143" s="128">
        <f>F143*C153</f>
        <v>0.22000000000000003</v>
      </c>
      <c r="H143" s="244">
        <f>LN(G143)</f>
        <v>-1.5141277326297753</v>
      </c>
      <c r="I143" s="244">
        <f>F143*H143</f>
        <v>-0.03331081011785506</v>
      </c>
      <c r="J143" s="244"/>
      <c r="K143" s="244"/>
      <c r="L143" s="244"/>
    </row>
    <row r="144" spans="2:12" ht="12.75">
      <c r="B144" s="248"/>
      <c r="C144" s="264">
        <v>2</v>
      </c>
      <c r="D144" s="264"/>
      <c r="E144" s="264"/>
      <c r="F144" s="273">
        <v>0.036000000000000004</v>
      </c>
      <c r="G144" s="264">
        <f>F144*C153</f>
        <v>0.36000000000000004</v>
      </c>
      <c r="H144" s="265">
        <f aca="true" t="shared" si="16" ref="H144:H152">LN(G144)</f>
        <v>-1.0216512475319812</v>
      </c>
      <c r="I144" s="265">
        <f aca="true" t="shared" si="17" ref="I144:I152">F144*H144</f>
        <v>-0.03677944491115133</v>
      </c>
      <c r="J144" s="265"/>
      <c r="K144" s="265"/>
      <c r="L144" s="265"/>
    </row>
    <row r="145" spans="2:12" ht="12.75">
      <c r="B145" s="248"/>
      <c r="C145" s="128">
        <v>3</v>
      </c>
      <c r="D145" s="128"/>
      <c r="E145" s="128"/>
      <c r="F145" s="272">
        <v>0.045</v>
      </c>
      <c r="G145" s="128">
        <f>F145*C153</f>
        <v>0.44999999999999996</v>
      </c>
      <c r="H145" s="244">
        <f t="shared" si="16"/>
        <v>-0.7985076962177717</v>
      </c>
      <c r="I145" s="244">
        <f t="shared" si="17"/>
        <v>-0.03593284632979973</v>
      </c>
      <c r="J145" s="244"/>
      <c r="K145" s="244"/>
      <c r="L145" s="244"/>
    </row>
    <row r="146" spans="2:12" ht="12.75">
      <c r="B146" s="248"/>
      <c r="C146" s="264">
        <v>4</v>
      </c>
      <c r="D146" s="264"/>
      <c r="E146" s="264"/>
      <c r="F146" s="273">
        <v>0.054000000000000006</v>
      </c>
      <c r="G146" s="264">
        <f>F146*C153</f>
        <v>0.54</v>
      </c>
      <c r="H146" s="265">
        <f t="shared" si="16"/>
        <v>-0.616186139423817</v>
      </c>
      <c r="I146" s="265">
        <f t="shared" si="17"/>
        <v>-0.03327405152888612</v>
      </c>
      <c r="J146" s="265"/>
      <c r="K146" s="265"/>
      <c r="L146" s="265"/>
    </row>
    <row r="147" spans="2:12" ht="12.75">
      <c r="B147" s="248"/>
      <c r="C147" s="128">
        <v>5</v>
      </c>
      <c r="D147" s="128"/>
      <c r="E147" s="128"/>
      <c r="F147" s="272">
        <v>0.063</v>
      </c>
      <c r="G147" s="128">
        <f>F147*C153</f>
        <v>0.63</v>
      </c>
      <c r="H147" s="244">
        <f t="shared" si="16"/>
        <v>-0.4620354595965587</v>
      </c>
      <c r="I147" s="244">
        <f t="shared" si="17"/>
        <v>-0.029108233954583198</v>
      </c>
      <c r="J147" s="244"/>
      <c r="K147" s="244"/>
      <c r="L147" s="244"/>
    </row>
    <row r="148" spans="2:12" ht="12.75">
      <c r="B148" s="248"/>
      <c r="C148" s="264">
        <v>6</v>
      </c>
      <c r="D148" s="264"/>
      <c r="E148" s="264"/>
      <c r="F148" s="273">
        <v>0.07400000000000001</v>
      </c>
      <c r="G148" s="264">
        <f>F148*C153</f>
        <v>0.7400000000000001</v>
      </c>
      <c r="H148" s="265">
        <f t="shared" si="16"/>
        <v>-0.3011050927839215</v>
      </c>
      <c r="I148" s="265">
        <f t="shared" si="17"/>
        <v>-0.022281776866010194</v>
      </c>
      <c r="J148" s="265"/>
      <c r="K148" s="265"/>
      <c r="L148" s="265"/>
    </row>
    <row r="149" spans="2:12" ht="12.75">
      <c r="B149" s="248"/>
      <c r="C149" s="128">
        <v>7</v>
      </c>
      <c r="D149" s="128"/>
      <c r="E149" s="128"/>
      <c r="F149" s="272">
        <v>0.08800000000000001</v>
      </c>
      <c r="G149" s="128">
        <f>F149*C153</f>
        <v>0.8800000000000001</v>
      </c>
      <c r="H149" s="244">
        <f t="shared" si="16"/>
        <v>-0.12783337150988477</v>
      </c>
      <c r="I149" s="244">
        <f t="shared" si="17"/>
        <v>-0.01124933669286986</v>
      </c>
      <c r="J149" s="244"/>
      <c r="K149" s="244"/>
      <c r="L149" s="244"/>
    </row>
    <row r="150" spans="2:12" ht="12.75">
      <c r="B150" s="248"/>
      <c r="C150" s="264">
        <v>8</v>
      </c>
      <c r="D150" s="264"/>
      <c r="E150" s="264"/>
      <c r="F150" s="273">
        <v>0.109</v>
      </c>
      <c r="G150" s="264">
        <f>F150*C153</f>
        <v>1.09</v>
      </c>
      <c r="H150" s="265">
        <f t="shared" si="16"/>
        <v>0.08617769624105241</v>
      </c>
      <c r="I150" s="265">
        <f t="shared" si="17"/>
        <v>0.009393368890274712</v>
      </c>
      <c r="J150" s="265"/>
      <c r="K150" s="265"/>
      <c r="L150" s="265"/>
    </row>
    <row r="151" spans="2:12" ht="12.75">
      <c r="B151" s="248"/>
      <c r="C151" s="128">
        <v>9</v>
      </c>
      <c r="D151" s="128"/>
      <c r="E151" s="128"/>
      <c r="F151" s="272">
        <v>0.149</v>
      </c>
      <c r="G151" s="128">
        <f>F151*C153</f>
        <v>1.49</v>
      </c>
      <c r="H151" s="244">
        <f t="shared" si="16"/>
        <v>0.3987761199573678</v>
      </c>
      <c r="I151" s="244">
        <f t="shared" si="17"/>
        <v>0.0594176418736478</v>
      </c>
      <c r="J151" s="244"/>
      <c r="K151" s="244"/>
      <c r="L151" s="244"/>
    </row>
    <row r="152" spans="2:12" ht="12.75">
      <c r="B152" s="248"/>
      <c r="C152" s="264">
        <v>10</v>
      </c>
      <c r="D152" s="264"/>
      <c r="E152" s="264"/>
      <c r="F152" s="273">
        <v>0.36</v>
      </c>
      <c r="G152" s="264">
        <f>F152*C153</f>
        <v>3.5999999999999996</v>
      </c>
      <c r="H152" s="265">
        <f t="shared" si="16"/>
        <v>1.2809338454620642</v>
      </c>
      <c r="I152" s="265">
        <f t="shared" si="17"/>
        <v>0.4611361843663431</v>
      </c>
      <c r="J152" s="265"/>
      <c r="K152" s="265"/>
      <c r="L152" s="265"/>
    </row>
    <row r="153" spans="2:13" ht="12.75">
      <c r="B153" s="248"/>
      <c r="C153" s="63">
        <f>COUNT(C143:C152)</f>
        <v>10</v>
      </c>
      <c r="D153" s="63">
        <v>40.2</v>
      </c>
      <c r="E153" s="269">
        <f>D153/$D$351</f>
        <v>0.02074410444295371</v>
      </c>
      <c r="F153" s="269">
        <f>SUM(F143:F152)</f>
        <v>1</v>
      </c>
      <c r="G153" s="63"/>
      <c r="H153" s="266"/>
      <c r="I153" s="266">
        <f>SUM(I143:I152)</f>
        <v>0.3280106947291101</v>
      </c>
      <c r="J153" s="266">
        <f>E153*I153</f>
        <v>0.006804288109866466</v>
      </c>
      <c r="K153" s="292">
        <v>113.7</v>
      </c>
      <c r="L153" s="266">
        <f>E153*LN(E153*(K$351/K153))</f>
        <v>-0.00865168904159987</v>
      </c>
      <c r="M153" s="286"/>
    </row>
    <row r="154" spans="2:12" ht="12.75">
      <c r="B154" s="248"/>
      <c r="C154" s="52"/>
      <c r="D154" s="52"/>
      <c r="E154" s="130"/>
      <c r="F154" s="133"/>
      <c r="G154" s="133"/>
      <c r="H154" s="133"/>
      <c r="I154" s="133"/>
      <c r="J154" s="207"/>
      <c r="K154" s="281"/>
      <c r="L154" s="248"/>
    </row>
    <row r="155" spans="2:12" ht="17.25" customHeight="1">
      <c r="B155" s="248"/>
      <c r="C155" s="416" t="s">
        <v>373</v>
      </c>
      <c r="D155" s="416"/>
      <c r="E155" s="416"/>
      <c r="F155" s="416"/>
      <c r="G155" s="416"/>
      <c r="H155" s="416"/>
      <c r="I155" s="416"/>
      <c r="J155" s="416"/>
      <c r="K155" s="416"/>
      <c r="L155" s="416"/>
    </row>
    <row r="156" spans="2:12" ht="12.75">
      <c r="B156" s="248"/>
      <c r="C156" s="52"/>
      <c r="D156" s="52"/>
      <c r="E156" s="52"/>
      <c r="F156" s="52"/>
      <c r="G156" s="52"/>
      <c r="H156" s="52"/>
      <c r="I156" s="52"/>
      <c r="J156" s="52"/>
      <c r="K156" s="281"/>
      <c r="L156" s="248"/>
    </row>
    <row r="157" spans="2:12" ht="12.75">
      <c r="B157" s="248"/>
      <c r="C157" s="128">
        <v>1</v>
      </c>
      <c r="D157" s="128"/>
      <c r="E157" s="128"/>
      <c r="F157" s="272">
        <v>0.019</v>
      </c>
      <c r="G157" s="128">
        <f>F157*C167</f>
        <v>0.19</v>
      </c>
      <c r="H157" s="244">
        <f>LN(G157)</f>
        <v>-1.6607312068216509</v>
      </c>
      <c r="I157" s="244">
        <f>F157*H157</f>
        <v>-0.03155389292961137</v>
      </c>
      <c r="J157" s="244"/>
      <c r="K157" s="244"/>
      <c r="L157" s="244"/>
    </row>
    <row r="158" spans="2:12" ht="12.75">
      <c r="B158" s="248"/>
      <c r="C158" s="264">
        <v>2</v>
      </c>
      <c r="D158" s="264"/>
      <c r="E158" s="264"/>
      <c r="F158" s="273">
        <v>0.032</v>
      </c>
      <c r="G158" s="264">
        <f>F158*C167</f>
        <v>0.32</v>
      </c>
      <c r="H158" s="265">
        <f aca="true" t="shared" si="18" ref="H158:H166">LN(G158)</f>
        <v>-1.1394342831883648</v>
      </c>
      <c r="I158" s="265">
        <f aca="true" t="shared" si="19" ref="I158:I166">F158*H158</f>
        <v>-0.036461897062027675</v>
      </c>
      <c r="J158" s="265"/>
      <c r="K158" s="265"/>
      <c r="L158" s="265"/>
    </row>
    <row r="159" spans="2:12" ht="12.75">
      <c r="B159" s="248"/>
      <c r="C159" s="128">
        <v>3</v>
      </c>
      <c r="D159" s="128"/>
      <c r="E159" s="128"/>
      <c r="F159" s="272">
        <v>0.042</v>
      </c>
      <c r="G159" s="128">
        <f>F159*C167</f>
        <v>0.42000000000000004</v>
      </c>
      <c r="H159" s="244">
        <f t="shared" si="18"/>
        <v>-0.867500567704723</v>
      </c>
      <c r="I159" s="244">
        <f t="shared" si="19"/>
        <v>-0.03643502384359837</v>
      </c>
      <c r="J159" s="244"/>
      <c r="K159" s="244"/>
      <c r="L159" s="244"/>
    </row>
    <row r="160" spans="2:12" ht="12.75">
      <c r="B160" s="248"/>
      <c r="C160" s="264">
        <v>4</v>
      </c>
      <c r="D160" s="264"/>
      <c r="E160" s="264"/>
      <c r="F160" s="273">
        <v>0.053</v>
      </c>
      <c r="G160" s="264">
        <f>F160*C167</f>
        <v>0.53</v>
      </c>
      <c r="H160" s="265">
        <f t="shared" si="18"/>
        <v>-0.6348782724359695</v>
      </c>
      <c r="I160" s="265">
        <f t="shared" si="19"/>
        <v>-0.033648548439106384</v>
      </c>
      <c r="J160" s="265"/>
      <c r="K160" s="265"/>
      <c r="L160" s="265"/>
    </row>
    <row r="161" spans="2:12" ht="12.75">
      <c r="B161" s="248"/>
      <c r="C161" s="128">
        <v>5</v>
      </c>
      <c r="D161" s="128"/>
      <c r="E161" s="128"/>
      <c r="F161" s="272">
        <v>0.064</v>
      </c>
      <c r="G161" s="128">
        <f>F161*C167</f>
        <v>0.64</v>
      </c>
      <c r="H161" s="244">
        <f t="shared" si="18"/>
        <v>-0.4462871026284195</v>
      </c>
      <c r="I161" s="244">
        <f t="shared" si="19"/>
        <v>-0.02856237456821885</v>
      </c>
      <c r="J161" s="244"/>
      <c r="K161" s="244"/>
      <c r="L161" s="244"/>
    </row>
    <row r="162" spans="2:12" ht="12.75">
      <c r="B162" s="248"/>
      <c r="C162" s="264">
        <v>6</v>
      </c>
      <c r="D162" s="264"/>
      <c r="E162" s="264"/>
      <c r="F162" s="273">
        <v>0.077</v>
      </c>
      <c r="G162" s="264">
        <f>F162*C167</f>
        <v>0.77</v>
      </c>
      <c r="H162" s="265">
        <f t="shared" si="18"/>
        <v>-0.2613647641344075</v>
      </c>
      <c r="I162" s="265">
        <f t="shared" si="19"/>
        <v>-0.02012508683834938</v>
      </c>
      <c r="J162" s="265"/>
      <c r="K162" s="265"/>
      <c r="L162" s="265"/>
    </row>
    <row r="163" spans="2:12" ht="12.75">
      <c r="B163" s="248"/>
      <c r="C163" s="128">
        <v>7</v>
      </c>
      <c r="D163" s="128"/>
      <c r="E163" s="128"/>
      <c r="F163" s="272">
        <v>0.092</v>
      </c>
      <c r="G163" s="128">
        <f>F163*C167</f>
        <v>0.9199999999999999</v>
      </c>
      <c r="H163" s="244">
        <f t="shared" si="18"/>
        <v>-0.08338160893905114</v>
      </c>
      <c r="I163" s="244">
        <f t="shared" si="19"/>
        <v>-0.007671108022392704</v>
      </c>
      <c r="J163" s="244"/>
      <c r="K163" s="244"/>
      <c r="L163" s="244"/>
    </row>
    <row r="164" spans="2:12" ht="12.75">
      <c r="B164" s="248"/>
      <c r="C164" s="264">
        <v>8</v>
      </c>
      <c r="D164" s="264"/>
      <c r="E164" s="264"/>
      <c r="F164" s="273">
        <v>0.11699999999999999</v>
      </c>
      <c r="G164" s="264">
        <f>F164*C167</f>
        <v>1.17</v>
      </c>
      <c r="H164" s="265">
        <f t="shared" si="18"/>
        <v>0.1570037488096647</v>
      </c>
      <c r="I164" s="265">
        <f t="shared" si="19"/>
        <v>0.01836943861073077</v>
      </c>
      <c r="J164" s="265"/>
      <c r="K164" s="265"/>
      <c r="L164" s="265"/>
    </row>
    <row r="165" spans="2:12" ht="12.75">
      <c r="B165" s="248"/>
      <c r="C165" s="128">
        <v>9</v>
      </c>
      <c r="D165" s="128"/>
      <c r="E165" s="128"/>
      <c r="F165" s="272">
        <v>0.161</v>
      </c>
      <c r="G165" s="128">
        <f>F165*C167</f>
        <v>1.61</v>
      </c>
      <c r="H165" s="244">
        <f t="shared" si="18"/>
        <v>0.4762341789963717</v>
      </c>
      <c r="I165" s="244">
        <f t="shared" si="19"/>
        <v>0.07667370281841585</v>
      </c>
      <c r="J165" s="244"/>
      <c r="K165" s="244"/>
      <c r="L165" s="244"/>
    </row>
    <row r="166" spans="2:12" ht="12.75">
      <c r="B166" s="248"/>
      <c r="C166" s="264">
        <v>10</v>
      </c>
      <c r="D166" s="264"/>
      <c r="E166" s="264"/>
      <c r="F166" s="273">
        <v>0.34299999999999997</v>
      </c>
      <c r="G166" s="264">
        <f>F166*C167</f>
        <v>3.4299999999999997</v>
      </c>
      <c r="H166" s="265">
        <f t="shared" si="18"/>
        <v>1.2325602611778486</v>
      </c>
      <c r="I166" s="265">
        <f t="shared" si="19"/>
        <v>0.42276816958400204</v>
      </c>
      <c r="J166" s="265"/>
      <c r="K166" s="265"/>
      <c r="L166" s="265"/>
    </row>
    <row r="167" spans="2:13" ht="12.75">
      <c r="B167" s="248"/>
      <c r="C167" s="63">
        <f>COUNT(C157:C166)</f>
        <v>10</v>
      </c>
      <c r="D167" s="63">
        <v>21</v>
      </c>
      <c r="E167" s="269">
        <f>D167/$D$351</f>
        <v>0.010836472470199698</v>
      </c>
      <c r="F167" s="269">
        <f>SUM(F157:F166)</f>
        <v>1</v>
      </c>
      <c r="G167" s="63"/>
      <c r="H167" s="266"/>
      <c r="I167" s="266">
        <f>SUM(I157:I166)</f>
        <v>0.3233533793098439</v>
      </c>
      <c r="J167" s="266">
        <f>E167*I167</f>
        <v>0.0035040099930371644</v>
      </c>
      <c r="K167" s="292">
        <v>44.5</v>
      </c>
      <c r="L167" s="266">
        <f>E167*LN(E167*(K$351/K167))</f>
        <v>-0.0013907281081186787</v>
      </c>
      <c r="M167" s="286"/>
    </row>
    <row r="168" spans="2:12" ht="12.75">
      <c r="B168" s="248"/>
      <c r="C168" s="52"/>
      <c r="D168" s="52"/>
      <c r="E168" s="130"/>
      <c r="F168" s="133"/>
      <c r="G168" s="133"/>
      <c r="H168" s="133"/>
      <c r="I168" s="133"/>
      <c r="J168" s="207"/>
      <c r="K168" s="281"/>
      <c r="L168" s="248"/>
    </row>
    <row r="169" spans="2:12" ht="18.75" customHeight="1">
      <c r="B169" s="248"/>
      <c r="C169" s="416" t="s">
        <v>374</v>
      </c>
      <c r="D169" s="416"/>
      <c r="E169" s="416"/>
      <c r="F169" s="416"/>
      <c r="G169" s="416"/>
      <c r="H169" s="416"/>
      <c r="I169" s="416"/>
      <c r="J169" s="416"/>
      <c r="K169" s="416"/>
      <c r="L169" s="416"/>
    </row>
    <row r="170" spans="2:12" ht="12.75">
      <c r="B170" s="248"/>
      <c r="C170" s="52"/>
      <c r="D170" s="52"/>
      <c r="E170" s="52"/>
      <c r="F170" s="52"/>
      <c r="G170" s="52"/>
      <c r="H170" s="52"/>
      <c r="I170" s="52"/>
      <c r="J170" s="52"/>
      <c r="K170" s="281"/>
      <c r="L170" s="248"/>
    </row>
    <row r="171" spans="2:12" ht="12.75">
      <c r="B171" s="248"/>
      <c r="C171" s="128">
        <v>1</v>
      </c>
      <c r="D171" s="128"/>
      <c r="E171" s="128"/>
      <c r="F171" s="272">
        <v>0.019</v>
      </c>
      <c r="G171" s="128">
        <f>F171*C181</f>
        <v>0.19</v>
      </c>
      <c r="H171" s="244">
        <f>LN(G171)</f>
        <v>-1.6607312068216509</v>
      </c>
      <c r="I171" s="244">
        <f>F171*H171</f>
        <v>-0.03155389292961137</v>
      </c>
      <c r="J171" s="244"/>
      <c r="K171" s="244"/>
      <c r="L171" s="244"/>
    </row>
    <row r="172" spans="2:12" ht="12.75">
      <c r="B172" s="248"/>
      <c r="C172" s="264">
        <v>2</v>
      </c>
      <c r="D172" s="264"/>
      <c r="E172" s="264"/>
      <c r="F172" s="273">
        <v>0.032</v>
      </c>
      <c r="G172" s="264">
        <f>F172*C181</f>
        <v>0.32</v>
      </c>
      <c r="H172" s="265">
        <f aca="true" t="shared" si="20" ref="H172:H180">LN(G172)</f>
        <v>-1.1394342831883648</v>
      </c>
      <c r="I172" s="265">
        <f aca="true" t="shared" si="21" ref="I172:I180">F172*H172</f>
        <v>-0.036461897062027675</v>
      </c>
      <c r="J172" s="265"/>
      <c r="K172" s="265"/>
      <c r="L172" s="265"/>
    </row>
    <row r="173" spans="2:12" ht="12.75">
      <c r="B173" s="248"/>
      <c r="C173" s="128">
        <v>3</v>
      </c>
      <c r="D173" s="128"/>
      <c r="E173" s="128"/>
      <c r="F173" s="272">
        <v>0.042</v>
      </c>
      <c r="G173" s="128">
        <f>F173*C181</f>
        <v>0.42000000000000004</v>
      </c>
      <c r="H173" s="244">
        <f t="shared" si="20"/>
        <v>-0.867500567704723</v>
      </c>
      <c r="I173" s="244">
        <f t="shared" si="21"/>
        <v>-0.03643502384359837</v>
      </c>
      <c r="J173" s="244"/>
      <c r="K173" s="244"/>
      <c r="L173" s="244"/>
    </row>
    <row r="174" spans="2:12" ht="12.75">
      <c r="B174" s="248"/>
      <c r="C174" s="264">
        <v>4</v>
      </c>
      <c r="D174" s="264"/>
      <c r="E174" s="264"/>
      <c r="F174" s="273">
        <v>0.053</v>
      </c>
      <c r="G174" s="264">
        <f>F174*C181</f>
        <v>0.53</v>
      </c>
      <c r="H174" s="265">
        <f t="shared" si="20"/>
        <v>-0.6348782724359695</v>
      </c>
      <c r="I174" s="265">
        <f t="shared" si="21"/>
        <v>-0.033648548439106384</v>
      </c>
      <c r="J174" s="265"/>
      <c r="K174" s="265"/>
      <c r="L174" s="265"/>
    </row>
    <row r="175" spans="2:12" ht="12.75">
      <c r="B175" s="248"/>
      <c r="C175" s="128">
        <v>5</v>
      </c>
      <c r="D175" s="128"/>
      <c r="E175" s="128"/>
      <c r="F175" s="272">
        <v>0.064</v>
      </c>
      <c r="G175" s="128">
        <f>F175*C181</f>
        <v>0.64</v>
      </c>
      <c r="H175" s="244">
        <f t="shared" si="20"/>
        <v>-0.4462871026284195</v>
      </c>
      <c r="I175" s="244">
        <f t="shared" si="21"/>
        <v>-0.02856237456821885</v>
      </c>
      <c r="J175" s="244"/>
      <c r="K175" s="244"/>
      <c r="L175" s="244"/>
    </row>
    <row r="176" spans="2:12" ht="12.75">
      <c r="B176" s="248"/>
      <c r="C176" s="264">
        <v>6</v>
      </c>
      <c r="D176" s="264"/>
      <c r="E176" s="264"/>
      <c r="F176" s="273">
        <v>0.077</v>
      </c>
      <c r="G176" s="264">
        <f>F176*C181</f>
        <v>0.77</v>
      </c>
      <c r="H176" s="265">
        <f t="shared" si="20"/>
        <v>-0.2613647641344075</v>
      </c>
      <c r="I176" s="265">
        <f t="shared" si="21"/>
        <v>-0.02012508683834938</v>
      </c>
      <c r="J176" s="265"/>
      <c r="K176" s="265"/>
      <c r="L176" s="265"/>
    </row>
    <row r="177" spans="2:12" ht="12.75">
      <c r="B177" s="248"/>
      <c r="C177" s="128">
        <v>7</v>
      </c>
      <c r="D177" s="128"/>
      <c r="E177" s="128"/>
      <c r="F177" s="272">
        <v>0.092</v>
      </c>
      <c r="G177" s="128">
        <f>F177*C181</f>
        <v>0.9199999999999999</v>
      </c>
      <c r="H177" s="244">
        <f t="shared" si="20"/>
        <v>-0.08338160893905114</v>
      </c>
      <c r="I177" s="244">
        <f t="shared" si="21"/>
        <v>-0.007671108022392704</v>
      </c>
      <c r="J177" s="244"/>
      <c r="K177" s="244"/>
      <c r="L177" s="244"/>
    </row>
    <row r="178" spans="2:12" ht="12.75">
      <c r="B178" s="248"/>
      <c r="C178" s="264">
        <v>8</v>
      </c>
      <c r="D178" s="264"/>
      <c r="E178" s="264"/>
      <c r="F178" s="273">
        <v>0.11699999999999999</v>
      </c>
      <c r="G178" s="264">
        <f>F178*C181</f>
        <v>1.17</v>
      </c>
      <c r="H178" s="265">
        <f t="shared" si="20"/>
        <v>0.1570037488096647</v>
      </c>
      <c r="I178" s="265">
        <f t="shared" si="21"/>
        <v>0.01836943861073077</v>
      </c>
      <c r="J178" s="265"/>
      <c r="K178" s="265"/>
      <c r="L178" s="265"/>
    </row>
    <row r="179" spans="2:12" ht="12.75">
      <c r="B179" s="248"/>
      <c r="C179" s="128">
        <v>9</v>
      </c>
      <c r="D179" s="128"/>
      <c r="E179" s="128"/>
      <c r="F179" s="272">
        <v>0.161</v>
      </c>
      <c r="G179" s="128">
        <f>F179*C181</f>
        <v>1.61</v>
      </c>
      <c r="H179" s="244">
        <f t="shared" si="20"/>
        <v>0.4762341789963717</v>
      </c>
      <c r="I179" s="244">
        <f t="shared" si="21"/>
        <v>0.07667370281841585</v>
      </c>
      <c r="J179" s="244"/>
      <c r="K179" s="244"/>
      <c r="L179" s="244"/>
    </row>
    <row r="180" spans="2:12" ht="12.75">
      <c r="B180" s="248"/>
      <c r="C180" s="264">
        <v>10</v>
      </c>
      <c r="D180" s="264"/>
      <c r="E180" s="264"/>
      <c r="F180" s="273">
        <v>0.34299999999999997</v>
      </c>
      <c r="G180" s="264">
        <f>F180*C181</f>
        <v>3.4299999999999997</v>
      </c>
      <c r="H180" s="265">
        <f t="shared" si="20"/>
        <v>1.2325602611778486</v>
      </c>
      <c r="I180" s="265">
        <f t="shared" si="21"/>
        <v>0.42276816958400204</v>
      </c>
      <c r="J180" s="265"/>
      <c r="K180" s="265"/>
      <c r="L180" s="265"/>
    </row>
    <row r="181" spans="2:13" ht="12.75">
      <c r="B181" s="248"/>
      <c r="C181" s="63">
        <f>COUNT(C171:C180)</f>
        <v>10</v>
      </c>
      <c r="D181" s="63">
        <v>21.2</v>
      </c>
      <c r="E181" s="269">
        <f>D181/$D$351</f>
        <v>0.010939676969915886</v>
      </c>
      <c r="F181" s="269">
        <f>SUM(F171:F180)</f>
        <v>1</v>
      </c>
      <c r="G181" s="63"/>
      <c r="H181" s="266"/>
      <c r="I181" s="266">
        <f>SUM(I171:I180)</f>
        <v>0.3233533793098439</v>
      </c>
      <c r="J181" s="266">
        <f>E181*I181</f>
        <v>0.0035373815167803755</v>
      </c>
      <c r="K181" s="292">
        <v>53.5</v>
      </c>
      <c r="L181" s="266">
        <f>E181*LN(E181*(K$351/K181))</f>
        <v>-0.0033152848052128273</v>
      </c>
      <c r="M181" s="286"/>
    </row>
    <row r="182" spans="2:12" ht="12.75">
      <c r="B182" s="248"/>
      <c r="C182" s="52"/>
      <c r="D182" s="52"/>
      <c r="E182" s="130"/>
      <c r="F182" s="133"/>
      <c r="G182" s="133"/>
      <c r="H182" s="133"/>
      <c r="I182" s="133"/>
      <c r="J182" s="207"/>
      <c r="K182" s="281"/>
      <c r="L182" s="248"/>
    </row>
    <row r="183" spans="2:12" ht="18" customHeight="1">
      <c r="B183" s="248"/>
      <c r="C183" s="416" t="s">
        <v>379</v>
      </c>
      <c r="D183" s="416"/>
      <c r="E183" s="416"/>
      <c r="F183" s="416"/>
      <c r="G183" s="416"/>
      <c r="H183" s="416"/>
      <c r="I183" s="416"/>
      <c r="J183" s="416"/>
      <c r="K183" s="416"/>
      <c r="L183" s="416"/>
    </row>
    <row r="184" spans="2:12" ht="12.75">
      <c r="B184" s="248"/>
      <c r="C184" s="52"/>
      <c r="D184" s="52"/>
      <c r="E184" s="52"/>
      <c r="F184" s="52"/>
      <c r="G184" s="52"/>
      <c r="H184" s="52"/>
      <c r="I184" s="52"/>
      <c r="J184" s="52"/>
      <c r="K184" s="281"/>
      <c r="L184" s="248"/>
    </row>
    <row r="185" spans="2:12" ht="12.75">
      <c r="B185" s="248"/>
      <c r="C185" s="128">
        <v>1</v>
      </c>
      <c r="D185" s="128"/>
      <c r="E185" s="128"/>
      <c r="F185" s="272">
        <v>0.031</v>
      </c>
      <c r="G185" s="128">
        <f>F185*C195</f>
        <v>0.31</v>
      </c>
      <c r="H185" s="244">
        <f>LN(G185)</f>
        <v>-1.171182981502945</v>
      </c>
      <c r="I185" s="244">
        <f>F185*H185</f>
        <v>-0.036306672426591295</v>
      </c>
      <c r="J185" s="244"/>
      <c r="K185" s="244"/>
      <c r="L185" s="244"/>
    </row>
    <row r="186" spans="2:12" ht="12.75">
      <c r="B186" s="248"/>
      <c r="C186" s="264">
        <v>2</v>
      </c>
      <c r="D186" s="264"/>
      <c r="E186" s="264"/>
      <c r="F186" s="273">
        <v>0.043</v>
      </c>
      <c r="G186" s="264">
        <f>F186*C195</f>
        <v>0.42999999999999994</v>
      </c>
      <c r="H186" s="265">
        <f aca="true" t="shared" si="22" ref="H186:H194">LN(G186)</f>
        <v>-0.8439700702945291</v>
      </c>
      <c r="I186" s="265">
        <f aca="true" t="shared" si="23" ref="I186:I194">F186*H186</f>
        <v>-0.03629071302266475</v>
      </c>
      <c r="J186" s="265"/>
      <c r="K186" s="265"/>
      <c r="L186" s="265"/>
    </row>
    <row r="187" spans="2:12" ht="12.75">
      <c r="B187" s="248"/>
      <c r="C187" s="128">
        <v>3</v>
      </c>
      <c r="D187" s="128"/>
      <c r="E187" s="128"/>
      <c r="F187" s="272">
        <v>0.051</v>
      </c>
      <c r="G187" s="128">
        <f>F187*C195</f>
        <v>0.51</v>
      </c>
      <c r="H187" s="244">
        <f t="shared" si="22"/>
        <v>-0.6733445532637656</v>
      </c>
      <c r="I187" s="244">
        <f t="shared" si="23"/>
        <v>-0.034340572216452044</v>
      </c>
      <c r="J187" s="244"/>
      <c r="K187" s="244"/>
      <c r="L187" s="244"/>
    </row>
    <row r="188" spans="2:12" ht="12.75">
      <c r="B188" s="248"/>
      <c r="C188" s="264">
        <v>4</v>
      </c>
      <c r="D188" s="264"/>
      <c r="E188" s="264"/>
      <c r="F188" s="273">
        <v>0.061</v>
      </c>
      <c r="G188" s="264">
        <f>F188*C195</f>
        <v>0.61</v>
      </c>
      <c r="H188" s="265">
        <f t="shared" si="22"/>
        <v>-0.4942963218147801</v>
      </c>
      <c r="I188" s="265">
        <f t="shared" si="23"/>
        <v>-0.030152075630701585</v>
      </c>
      <c r="J188" s="265"/>
      <c r="K188" s="265"/>
      <c r="L188" s="265"/>
    </row>
    <row r="189" spans="2:12" ht="12.75">
      <c r="B189" s="248"/>
      <c r="C189" s="128">
        <v>5</v>
      </c>
      <c r="D189" s="128"/>
      <c r="E189" s="128"/>
      <c r="F189" s="272">
        <v>0.073</v>
      </c>
      <c r="G189" s="128">
        <f>F189*C195</f>
        <v>0.73</v>
      </c>
      <c r="H189" s="244">
        <f t="shared" si="22"/>
        <v>-0.31471074483970024</v>
      </c>
      <c r="I189" s="244">
        <f t="shared" si="23"/>
        <v>-0.022973884373298115</v>
      </c>
      <c r="J189" s="244"/>
      <c r="K189" s="244"/>
      <c r="L189" s="244"/>
    </row>
    <row r="190" spans="2:12" ht="12.75">
      <c r="B190" s="248"/>
      <c r="C190" s="264">
        <v>6</v>
      </c>
      <c r="D190" s="264"/>
      <c r="E190" s="264"/>
      <c r="F190" s="273">
        <v>0.086</v>
      </c>
      <c r="G190" s="264">
        <f>F190*C195</f>
        <v>0.8599999999999999</v>
      </c>
      <c r="H190" s="265">
        <f t="shared" si="22"/>
        <v>-0.15082288973458377</v>
      </c>
      <c r="I190" s="265">
        <f t="shared" si="23"/>
        <v>-0.012970768517174203</v>
      </c>
      <c r="J190" s="265"/>
      <c r="K190" s="265"/>
      <c r="L190" s="265"/>
    </row>
    <row r="191" spans="2:12" ht="12.75">
      <c r="B191" s="248"/>
      <c r="C191" s="128">
        <v>7</v>
      </c>
      <c r="D191" s="128"/>
      <c r="E191" s="128"/>
      <c r="F191" s="272">
        <v>0.10099999999999999</v>
      </c>
      <c r="G191" s="128">
        <f>F191*C195</f>
        <v>1.01</v>
      </c>
      <c r="H191" s="244">
        <f t="shared" si="22"/>
        <v>0.009950330853168092</v>
      </c>
      <c r="I191" s="244">
        <f t="shared" si="23"/>
        <v>0.0010049834161699773</v>
      </c>
      <c r="J191" s="244"/>
      <c r="K191" s="244"/>
      <c r="L191" s="244"/>
    </row>
    <row r="192" spans="2:12" ht="12.75">
      <c r="B192" s="248"/>
      <c r="C192" s="264">
        <v>8</v>
      </c>
      <c r="D192" s="264"/>
      <c r="E192" s="264"/>
      <c r="F192" s="273">
        <v>0.121</v>
      </c>
      <c r="G192" s="264">
        <f>F192*C195</f>
        <v>1.21</v>
      </c>
      <c r="H192" s="265">
        <f t="shared" si="22"/>
        <v>0.1906203596086497</v>
      </c>
      <c r="I192" s="265">
        <f t="shared" si="23"/>
        <v>0.023065063512646613</v>
      </c>
      <c r="J192" s="265"/>
      <c r="K192" s="265"/>
      <c r="L192" s="265"/>
    </row>
    <row r="193" spans="2:12" ht="12.75">
      <c r="B193" s="248"/>
      <c r="C193" s="128">
        <v>9</v>
      </c>
      <c r="D193" s="128"/>
      <c r="E193" s="128"/>
      <c r="F193" s="272">
        <v>0.156</v>
      </c>
      <c r="G193" s="128">
        <f>F193*C195</f>
        <v>1.56</v>
      </c>
      <c r="H193" s="244">
        <f t="shared" si="22"/>
        <v>0.44468582126144574</v>
      </c>
      <c r="I193" s="244">
        <f t="shared" si="23"/>
        <v>0.06937098811678553</v>
      </c>
      <c r="J193" s="244"/>
      <c r="K193" s="244"/>
      <c r="L193" s="244"/>
    </row>
    <row r="194" spans="2:12" ht="12.75">
      <c r="B194" s="248"/>
      <c r="C194" s="264">
        <v>10</v>
      </c>
      <c r="D194" s="264"/>
      <c r="E194" s="264"/>
      <c r="F194" s="273">
        <v>0.27699999999999997</v>
      </c>
      <c r="G194" s="264">
        <f>F194*C195</f>
        <v>2.7699999999999996</v>
      </c>
      <c r="H194" s="265">
        <f t="shared" si="22"/>
        <v>1.018847320199247</v>
      </c>
      <c r="I194" s="265">
        <f t="shared" si="23"/>
        <v>0.28222070769519136</v>
      </c>
      <c r="J194" s="265"/>
      <c r="K194" s="265"/>
      <c r="L194" s="265"/>
    </row>
    <row r="195" spans="2:13" ht="12.75">
      <c r="B195" s="248"/>
      <c r="C195" s="63">
        <f>COUNT(C185:C194)</f>
        <v>10</v>
      </c>
      <c r="D195" s="63">
        <v>48.2</v>
      </c>
      <c r="E195" s="269">
        <f>D195/$D$351</f>
        <v>0.024872284431601215</v>
      </c>
      <c r="F195" s="269">
        <f>SUM(F185:F194)</f>
        <v>1</v>
      </c>
      <c r="G195" s="63"/>
      <c r="H195" s="266"/>
      <c r="I195" s="266">
        <f>SUM(I185:I194)</f>
        <v>0.2026270565539115</v>
      </c>
      <c r="J195" s="266">
        <f>E195*I195</f>
        <v>0.0050397977841470315</v>
      </c>
      <c r="K195" s="292">
        <v>122.2</v>
      </c>
      <c r="L195" s="266">
        <f>E195*LN(E195*(K$351/K195))</f>
        <v>-0.007652480338625238</v>
      </c>
      <c r="M195" s="286"/>
    </row>
    <row r="196" spans="2:12" ht="12.75">
      <c r="B196" s="248"/>
      <c r="C196" s="52"/>
      <c r="D196" s="52"/>
      <c r="E196" s="130"/>
      <c r="F196" s="133"/>
      <c r="G196" s="133"/>
      <c r="H196" s="133"/>
      <c r="I196" s="133"/>
      <c r="J196" s="207"/>
      <c r="K196" s="281"/>
      <c r="L196" s="248"/>
    </row>
    <row r="197" spans="2:12" ht="18.75" customHeight="1">
      <c r="B197" s="248"/>
      <c r="C197" s="416" t="s">
        <v>380</v>
      </c>
      <c r="D197" s="416"/>
      <c r="E197" s="416"/>
      <c r="F197" s="416"/>
      <c r="G197" s="416"/>
      <c r="H197" s="416"/>
      <c r="I197" s="416"/>
      <c r="J197" s="416"/>
      <c r="K197" s="416"/>
      <c r="L197" s="416"/>
    </row>
    <row r="198" spans="2:12" ht="12.75">
      <c r="B198" s="248"/>
      <c r="C198" s="52"/>
      <c r="D198" s="52"/>
      <c r="E198" s="52"/>
      <c r="F198" s="52"/>
      <c r="G198" s="52"/>
      <c r="H198" s="52"/>
      <c r="I198" s="52"/>
      <c r="J198" s="52"/>
      <c r="K198" s="281"/>
      <c r="L198" s="248"/>
    </row>
    <row r="199" spans="2:12" ht="12.75">
      <c r="B199" s="248"/>
      <c r="C199" s="128">
        <v>1</v>
      </c>
      <c r="D199" s="128"/>
      <c r="E199" s="128"/>
      <c r="F199" s="272">
        <v>0.023</v>
      </c>
      <c r="G199" s="128">
        <f>F199*C209</f>
        <v>0.22999999999999998</v>
      </c>
      <c r="H199" s="244">
        <f>LN(G199)</f>
        <v>-1.4696759700589417</v>
      </c>
      <c r="I199" s="244">
        <f>F199*H199</f>
        <v>-0.03380254731135566</v>
      </c>
      <c r="J199" s="244"/>
      <c r="K199" s="244"/>
      <c r="L199" s="244"/>
    </row>
    <row r="200" spans="2:12" ht="12.75">
      <c r="B200" s="248"/>
      <c r="C200" s="264">
        <v>2</v>
      </c>
      <c r="D200" s="264"/>
      <c r="E200" s="264"/>
      <c r="F200" s="273">
        <v>0.036000000000000004</v>
      </c>
      <c r="G200" s="264">
        <f>F200*C209</f>
        <v>0.36000000000000004</v>
      </c>
      <c r="H200" s="265">
        <f aca="true" t="shared" si="24" ref="H200:H208">LN(G200)</f>
        <v>-1.0216512475319812</v>
      </c>
      <c r="I200" s="265">
        <f aca="true" t="shared" si="25" ref="I200:I208">F200*H200</f>
        <v>-0.03677944491115133</v>
      </c>
      <c r="J200" s="265"/>
      <c r="K200" s="265"/>
      <c r="L200" s="265"/>
    </row>
    <row r="201" spans="2:12" ht="12.75">
      <c r="B201" s="248"/>
      <c r="C201" s="128">
        <v>3</v>
      </c>
      <c r="D201" s="128"/>
      <c r="E201" s="128"/>
      <c r="F201" s="272">
        <v>0.045</v>
      </c>
      <c r="G201" s="128">
        <f>F201*C209</f>
        <v>0.44999999999999996</v>
      </c>
      <c r="H201" s="244">
        <f t="shared" si="24"/>
        <v>-0.7985076962177717</v>
      </c>
      <c r="I201" s="244">
        <f t="shared" si="25"/>
        <v>-0.03593284632979973</v>
      </c>
      <c r="J201" s="244"/>
      <c r="K201" s="244"/>
      <c r="L201" s="244"/>
    </row>
    <row r="202" spans="2:12" ht="12.75">
      <c r="B202" s="248"/>
      <c r="C202" s="264">
        <v>4</v>
      </c>
      <c r="D202" s="264"/>
      <c r="E202" s="264"/>
      <c r="F202" s="273">
        <v>0.054000000000000006</v>
      </c>
      <c r="G202" s="264">
        <f>F202*C209</f>
        <v>0.54</v>
      </c>
      <c r="H202" s="265">
        <f t="shared" si="24"/>
        <v>-0.616186139423817</v>
      </c>
      <c r="I202" s="265">
        <f t="shared" si="25"/>
        <v>-0.03327405152888612</v>
      </c>
      <c r="J202" s="265"/>
      <c r="K202" s="265"/>
      <c r="L202" s="265"/>
    </row>
    <row r="203" spans="2:12" ht="12.75">
      <c r="B203" s="248"/>
      <c r="C203" s="128">
        <v>5</v>
      </c>
      <c r="D203" s="128"/>
      <c r="E203" s="128"/>
      <c r="F203" s="272">
        <v>0.063</v>
      </c>
      <c r="G203" s="128">
        <f>F203*C209</f>
        <v>0.63</v>
      </c>
      <c r="H203" s="244">
        <f t="shared" si="24"/>
        <v>-0.4620354595965587</v>
      </c>
      <c r="I203" s="244">
        <f t="shared" si="25"/>
        <v>-0.029108233954583198</v>
      </c>
      <c r="J203" s="244"/>
      <c r="K203" s="244"/>
      <c r="L203" s="244"/>
    </row>
    <row r="204" spans="2:12" ht="12.75">
      <c r="B204" s="248"/>
      <c r="C204" s="264">
        <v>6</v>
      </c>
      <c r="D204" s="264"/>
      <c r="E204" s="264"/>
      <c r="F204" s="273">
        <v>0.07400000000000001</v>
      </c>
      <c r="G204" s="264">
        <f>F204*C209</f>
        <v>0.7400000000000001</v>
      </c>
      <c r="H204" s="265">
        <f t="shared" si="24"/>
        <v>-0.3011050927839215</v>
      </c>
      <c r="I204" s="265">
        <f t="shared" si="25"/>
        <v>-0.022281776866010194</v>
      </c>
      <c r="J204" s="265"/>
      <c r="K204" s="265"/>
      <c r="L204" s="265"/>
    </row>
    <row r="205" spans="2:12" ht="12.75">
      <c r="B205" s="248"/>
      <c r="C205" s="128">
        <v>7</v>
      </c>
      <c r="D205" s="128"/>
      <c r="E205" s="128"/>
      <c r="F205" s="272">
        <v>0.087</v>
      </c>
      <c r="G205" s="128">
        <f>F205*C209</f>
        <v>0.8699999999999999</v>
      </c>
      <c r="H205" s="244">
        <f t="shared" si="24"/>
        <v>-0.1392620673335078</v>
      </c>
      <c r="I205" s="244">
        <f t="shared" si="25"/>
        <v>-0.012115799858015178</v>
      </c>
      <c r="J205" s="244"/>
      <c r="K205" s="244"/>
      <c r="L205" s="244"/>
    </row>
    <row r="206" spans="2:12" ht="12.75">
      <c r="B206" s="248"/>
      <c r="C206" s="264">
        <v>8</v>
      </c>
      <c r="D206" s="264"/>
      <c r="E206" s="264"/>
      <c r="F206" s="273">
        <v>0.106</v>
      </c>
      <c r="G206" s="264">
        <f>F206*C209</f>
        <v>1.06</v>
      </c>
      <c r="H206" s="265">
        <f t="shared" si="24"/>
        <v>0.058268908123975824</v>
      </c>
      <c r="I206" s="265">
        <f t="shared" si="25"/>
        <v>0.006176504261141437</v>
      </c>
      <c r="J206" s="265"/>
      <c r="K206" s="265"/>
      <c r="L206" s="265"/>
    </row>
    <row r="207" spans="2:12" ht="12.75">
      <c r="B207" s="248"/>
      <c r="C207" s="128">
        <v>9</v>
      </c>
      <c r="D207" s="128"/>
      <c r="E207" s="128"/>
      <c r="F207" s="272">
        <v>0.141</v>
      </c>
      <c r="G207" s="128">
        <f>F207*C209</f>
        <v>1.41</v>
      </c>
      <c r="H207" s="244">
        <f t="shared" si="24"/>
        <v>0.34358970439007686</v>
      </c>
      <c r="I207" s="244">
        <f t="shared" si="25"/>
        <v>0.048446148319000834</v>
      </c>
      <c r="J207" s="244"/>
      <c r="K207" s="244"/>
      <c r="L207" s="244"/>
    </row>
    <row r="208" spans="2:12" ht="12.75">
      <c r="B208" s="248"/>
      <c r="C208" s="264">
        <v>10</v>
      </c>
      <c r="D208" s="264"/>
      <c r="E208" s="264"/>
      <c r="F208" s="273">
        <v>0.371</v>
      </c>
      <c r="G208" s="264">
        <f>F208*C209</f>
        <v>3.71</v>
      </c>
      <c r="H208" s="265">
        <f t="shared" si="24"/>
        <v>1.3110318766193438</v>
      </c>
      <c r="I208" s="265">
        <f t="shared" si="25"/>
        <v>0.48639282622577656</v>
      </c>
      <c r="J208" s="265"/>
      <c r="K208" s="265"/>
      <c r="L208" s="265"/>
    </row>
    <row r="209" spans="2:13" ht="12.75">
      <c r="B209" s="248"/>
      <c r="C209" s="63">
        <f>COUNT(C199:C208)</f>
        <v>10</v>
      </c>
      <c r="D209" s="63">
        <v>22.3</v>
      </c>
      <c r="E209" s="269">
        <f>D209/$D$351</f>
        <v>0.011507301718354918</v>
      </c>
      <c r="F209" s="269">
        <f>SUM(F199:F208)</f>
        <v>1</v>
      </c>
      <c r="G209" s="63"/>
      <c r="H209" s="266"/>
      <c r="I209" s="266">
        <f>SUM(I199:I208)</f>
        <v>0.33772077804611744</v>
      </c>
      <c r="J209" s="266">
        <f>E209*I209</f>
        <v>0.003886254889534247</v>
      </c>
      <c r="K209" s="292">
        <v>52.3</v>
      </c>
      <c r="L209" s="266">
        <f>E209*LN(E209*(K$351/K209))</f>
        <v>-0.002644155331605815</v>
      </c>
      <c r="M209" s="286"/>
    </row>
    <row r="210" spans="2:12" ht="12.75">
      <c r="B210" s="248"/>
      <c r="C210" s="52"/>
      <c r="D210" s="52"/>
      <c r="E210" s="130"/>
      <c r="F210" s="133"/>
      <c r="G210" s="133"/>
      <c r="H210" s="133"/>
      <c r="I210" s="133"/>
      <c r="J210" s="207"/>
      <c r="K210" s="281"/>
      <c r="L210" s="248"/>
    </row>
    <row r="211" spans="2:12" ht="15.75">
      <c r="B211" s="248"/>
      <c r="C211" s="416" t="s">
        <v>88</v>
      </c>
      <c r="D211" s="416"/>
      <c r="E211" s="416"/>
      <c r="F211" s="416"/>
      <c r="G211" s="416"/>
      <c r="H211" s="416"/>
      <c r="I211" s="416"/>
      <c r="J211" s="416"/>
      <c r="K211" s="416"/>
      <c r="L211" s="416"/>
    </row>
    <row r="212" spans="2:12" ht="12.75">
      <c r="B212" s="248"/>
      <c r="C212" s="52"/>
      <c r="D212" s="52"/>
      <c r="E212" s="52"/>
      <c r="F212" s="52"/>
      <c r="G212" s="52"/>
      <c r="H212" s="52"/>
      <c r="I212" s="52"/>
      <c r="J212" s="52"/>
      <c r="K212" s="281"/>
      <c r="L212" s="248"/>
    </row>
    <row r="213" spans="2:12" ht="12.75">
      <c r="B213" s="248"/>
      <c r="C213" s="128">
        <v>1</v>
      </c>
      <c r="D213" s="128"/>
      <c r="E213" s="128"/>
      <c r="F213" s="272">
        <v>0.019</v>
      </c>
      <c r="G213" s="128">
        <f>F213*C223</f>
        <v>0.19</v>
      </c>
      <c r="H213" s="244">
        <f>LN(G213)</f>
        <v>-1.6607312068216509</v>
      </c>
      <c r="I213" s="244">
        <f>F213*H213</f>
        <v>-0.03155389292961137</v>
      </c>
      <c r="J213" s="244"/>
      <c r="K213" s="244"/>
      <c r="L213" s="244"/>
    </row>
    <row r="214" spans="2:12" ht="12.75">
      <c r="B214" s="248"/>
      <c r="C214" s="264">
        <v>2</v>
      </c>
      <c r="D214" s="264"/>
      <c r="E214" s="264"/>
      <c r="F214" s="273">
        <v>0.03</v>
      </c>
      <c r="G214" s="264">
        <f>F214*C223</f>
        <v>0.3</v>
      </c>
      <c r="H214" s="265">
        <f aca="true" t="shared" si="26" ref="H214:H222">LN(G214)</f>
        <v>-1.2039728043259361</v>
      </c>
      <c r="I214" s="265">
        <f aca="true" t="shared" si="27" ref="I214:I222">F214*H214</f>
        <v>-0.03611918412977808</v>
      </c>
      <c r="J214" s="265"/>
      <c r="K214" s="265"/>
      <c r="L214" s="265"/>
    </row>
    <row r="215" spans="2:12" ht="12.75">
      <c r="B215" s="248"/>
      <c r="C215" s="128">
        <v>3</v>
      </c>
      <c r="D215" s="128"/>
      <c r="E215" s="128"/>
      <c r="F215" s="272">
        <v>0.039</v>
      </c>
      <c r="G215" s="128">
        <f>F215*C223</f>
        <v>0.39</v>
      </c>
      <c r="H215" s="244">
        <f t="shared" si="26"/>
        <v>-0.941608539858445</v>
      </c>
      <c r="I215" s="244">
        <f t="shared" si="27"/>
        <v>-0.03672273305447935</v>
      </c>
      <c r="J215" s="244"/>
      <c r="K215" s="244"/>
      <c r="L215" s="244"/>
    </row>
    <row r="216" spans="2:12" ht="12.75">
      <c r="B216" s="248"/>
      <c r="C216" s="264">
        <v>4</v>
      </c>
      <c r="D216" s="264"/>
      <c r="E216" s="264"/>
      <c r="F216" s="273">
        <v>0.047</v>
      </c>
      <c r="G216" s="264">
        <f>F216*C223</f>
        <v>0.47</v>
      </c>
      <c r="H216" s="265">
        <f t="shared" si="26"/>
        <v>-0.7550225842780328</v>
      </c>
      <c r="I216" s="265">
        <f t="shared" si="27"/>
        <v>-0.035486061461067545</v>
      </c>
      <c r="J216" s="265"/>
      <c r="K216" s="265"/>
      <c r="L216" s="265"/>
    </row>
    <row r="217" spans="2:12" ht="12.75">
      <c r="B217" s="248"/>
      <c r="C217" s="128">
        <v>5</v>
      </c>
      <c r="D217" s="128"/>
      <c r="E217" s="128"/>
      <c r="F217" s="272">
        <v>0.055999999999999994</v>
      </c>
      <c r="G217" s="128">
        <f>F217*C223</f>
        <v>0.5599999999999999</v>
      </c>
      <c r="H217" s="244">
        <f t="shared" si="26"/>
        <v>-0.5798184952529423</v>
      </c>
      <c r="I217" s="244">
        <f t="shared" si="27"/>
        <v>-0.032469835734164766</v>
      </c>
      <c r="J217" s="244"/>
      <c r="K217" s="244"/>
      <c r="L217" s="244"/>
    </row>
    <row r="218" spans="2:12" ht="12.75">
      <c r="B218" s="248"/>
      <c r="C218" s="264">
        <v>6</v>
      </c>
      <c r="D218" s="264"/>
      <c r="E218" s="264"/>
      <c r="F218" s="273">
        <v>0.066</v>
      </c>
      <c r="G218" s="264">
        <f>F218*C223</f>
        <v>0.66</v>
      </c>
      <c r="H218" s="265">
        <f t="shared" si="26"/>
        <v>-0.4155154439616658</v>
      </c>
      <c r="I218" s="265">
        <f t="shared" si="27"/>
        <v>-0.027424019301469944</v>
      </c>
      <c r="J218" s="265"/>
      <c r="K218" s="265"/>
      <c r="L218" s="265"/>
    </row>
    <row r="219" spans="2:12" ht="12.75">
      <c r="B219" s="248"/>
      <c r="C219" s="128">
        <v>7</v>
      </c>
      <c r="D219" s="128"/>
      <c r="E219" s="128"/>
      <c r="F219" s="272">
        <v>0.08</v>
      </c>
      <c r="G219" s="128">
        <f>F219*C223</f>
        <v>0.8</v>
      </c>
      <c r="H219" s="244">
        <f t="shared" si="26"/>
        <v>-0.2231435513142097</v>
      </c>
      <c r="I219" s="244">
        <f t="shared" si="27"/>
        <v>-0.01785148410513678</v>
      </c>
      <c r="J219" s="244"/>
      <c r="K219" s="244"/>
      <c r="L219" s="244"/>
    </row>
    <row r="220" spans="2:12" ht="12.75">
      <c r="B220" s="248"/>
      <c r="C220" s="264">
        <v>8</v>
      </c>
      <c r="D220" s="264"/>
      <c r="E220" s="264"/>
      <c r="F220" s="273">
        <v>0.10300000000000001</v>
      </c>
      <c r="G220" s="264">
        <f>F220*C223</f>
        <v>1.03</v>
      </c>
      <c r="H220" s="265">
        <f t="shared" si="26"/>
        <v>0.02955880224154443</v>
      </c>
      <c r="I220" s="265">
        <f t="shared" si="27"/>
        <v>0.0030445566308790763</v>
      </c>
      <c r="J220" s="265"/>
      <c r="K220" s="265"/>
      <c r="L220" s="265"/>
    </row>
    <row r="221" spans="2:12" ht="12.75">
      <c r="B221" s="248"/>
      <c r="C221" s="128">
        <v>9</v>
      </c>
      <c r="D221" s="128"/>
      <c r="E221" s="128"/>
      <c r="F221" s="272">
        <v>0.14</v>
      </c>
      <c r="G221" s="128">
        <f>F221*C223</f>
        <v>1.4000000000000001</v>
      </c>
      <c r="H221" s="244">
        <f t="shared" si="26"/>
        <v>0.336472236621213</v>
      </c>
      <c r="I221" s="244">
        <f t="shared" si="27"/>
        <v>0.04710611312696983</v>
      </c>
      <c r="J221" s="244"/>
      <c r="K221" s="244"/>
      <c r="L221" s="244"/>
    </row>
    <row r="222" spans="2:12" ht="12.75">
      <c r="B222" s="248"/>
      <c r="C222" s="264">
        <v>10</v>
      </c>
      <c r="D222" s="264"/>
      <c r="E222" s="264"/>
      <c r="F222" s="273">
        <v>0.42</v>
      </c>
      <c r="G222" s="264">
        <f>F222*C223</f>
        <v>4.2</v>
      </c>
      <c r="H222" s="265">
        <f t="shared" si="26"/>
        <v>1.4350845252893227</v>
      </c>
      <c r="I222" s="265">
        <f t="shared" si="27"/>
        <v>0.6027355006215155</v>
      </c>
      <c r="J222" s="265"/>
      <c r="K222" s="265"/>
      <c r="L222" s="265"/>
    </row>
    <row r="223" spans="2:13" ht="12.75">
      <c r="B223" s="248"/>
      <c r="C223" s="63">
        <f>COUNT(C213:C222)</f>
        <v>10</v>
      </c>
      <c r="D223" s="63">
        <v>27.7</v>
      </c>
      <c r="E223" s="269">
        <f>D223/$D$351</f>
        <v>0.014293823210691984</v>
      </c>
      <c r="F223" s="269">
        <f>SUM(F213:F222)</f>
        <v>1</v>
      </c>
      <c r="G223" s="63"/>
      <c r="H223" s="266"/>
      <c r="I223" s="266">
        <f>SUM(I213:I222)</f>
        <v>0.4352589596636565</v>
      </c>
      <c r="J223" s="266">
        <f>E223*I223</f>
        <v>0.006221514620302019</v>
      </c>
      <c r="K223" s="292">
        <v>52.6</v>
      </c>
      <c r="L223" s="266">
        <f>E223*LN(E223*(K$351/K223))</f>
        <v>-0.00026664654676842063</v>
      </c>
      <c r="M223" s="286"/>
    </row>
    <row r="224" spans="2:12" ht="12.75">
      <c r="B224" s="248"/>
      <c r="C224" s="52"/>
      <c r="D224" s="52"/>
      <c r="E224" s="130"/>
      <c r="F224" s="133"/>
      <c r="G224" s="133"/>
      <c r="H224" s="133"/>
      <c r="I224" s="133"/>
      <c r="J224" s="207"/>
      <c r="K224" s="281"/>
      <c r="L224" s="275"/>
    </row>
    <row r="225" spans="2:12" ht="15.75">
      <c r="B225" s="248"/>
      <c r="C225" s="416" t="s">
        <v>89</v>
      </c>
      <c r="D225" s="416"/>
      <c r="E225" s="416"/>
      <c r="F225" s="416"/>
      <c r="G225" s="416"/>
      <c r="H225" s="416"/>
      <c r="I225" s="416"/>
      <c r="J225" s="416"/>
      <c r="K225" s="416"/>
      <c r="L225" s="416"/>
    </row>
    <row r="226" spans="2:12" ht="12.75">
      <c r="B226" s="248"/>
      <c r="C226" s="52"/>
      <c r="D226" s="52"/>
      <c r="E226" s="52"/>
      <c r="F226" s="52"/>
      <c r="G226" s="52"/>
      <c r="H226" s="52"/>
      <c r="I226" s="52"/>
      <c r="J226" s="52"/>
      <c r="K226" s="281"/>
      <c r="L226" s="248"/>
    </row>
    <row r="227" spans="2:12" ht="12.75">
      <c r="B227" s="248"/>
      <c r="C227" s="128">
        <v>1</v>
      </c>
      <c r="D227" s="128"/>
      <c r="E227" s="128"/>
      <c r="F227" s="272">
        <v>0.019</v>
      </c>
      <c r="G227" s="128">
        <f>F227*C237</f>
        <v>0.19</v>
      </c>
      <c r="H227" s="244">
        <f>LN(G227)</f>
        <v>-1.6607312068216509</v>
      </c>
      <c r="I227" s="244">
        <f>F227*H227</f>
        <v>-0.03155389292961137</v>
      </c>
      <c r="J227" s="244"/>
      <c r="K227" s="244"/>
      <c r="L227" s="244"/>
    </row>
    <row r="228" spans="2:12" ht="12.75">
      <c r="B228" s="248"/>
      <c r="C228" s="264">
        <v>2</v>
      </c>
      <c r="D228" s="264"/>
      <c r="E228" s="264"/>
      <c r="F228" s="273">
        <v>0.031</v>
      </c>
      <c r="G228" s="264">
        <f>F228*C237</f>
        <v>0.31</v>
      </c>
      <c r="H228" s="265">
        <f aca="true" t="shared" si="28" ref="H228:H236">LN(G228)</f>
        <v>-1.171182981502945</v>
      </c>
      <c r="I228" s="265">
        <f aca="true" t="shared" si="29" ref="I228:I236">F228*H228</f>
        <v>-0.036306672426591295</v>
      </c>
      <c r="J228" s="265"/>
      <c r="K228" s="265"/>
      <c r="L228" s="265"/>
    </row>
    <row r="229" spans="2:12" ht="12.75">
      <c r="B229" s="248"/>
      <c r="C229" s="128">
        <v>3</v>
      </c>
      <c r="D229" s="128"/>
      <c r="E229" s="128"/>
      <c r="F229" s="272">
        <v>0.04</v>
      </c>
      <c r="G229" s="128">
        <f>F229*C237</f>
        <v>0.4</v>
      </c>
      <c r="H229" s="244">
        <f t="shared" si="28"/>
        <v>-0.916290731874155</v>
      </c>
      <c r="I229" s="244">
        <f t="shared" si="29"/>
        <v>-0.0366516292749662</v>
      </c>
      <c r="J229" s="244"/>
      <c r="K229" s="244"/>
      <c r="L229" s="244"/>
    </row>
    <row r="230" spans="2:12" ht="12.75">
      <c r="B230" s="248"/>
      <c r="C230" s="264">
        <v>4</v>
      </c>
      <c r="D230" s="264"/>
      <c r="E230" s="264"/>
      <c r="F230" s="273">
        <v>0.051</v>
      </c>
      <c r="G230" s="264">
        <f>F230*C237</f>
        <v>0.51</v>
      </c>
      <c r="H230" s="265">
        <f t="shared" si="28"/>
        <v>-0.6733445532637656</v>
      </c>
      <c r="I230" s="265">
        <f t="shared" si="29"/>
        <v>-0.034340572216452044</v>
      </c>
      <c r="J230" s="265"/>
      <c r="K230" s="265"/>
      <c r="L230" s="265"/>
    </row>
    <row r="231" spans="2:12" ht="12.75">
      <c r="B231" s="248"/>
      <c r="C231" s="128">
        <v>5</v>
      </c>
      <c r="D231" s="128"/>
      <c r="E231" s="128"/>
      <c r="F231" s="272">
        <v>0.063</v>
      </c>
      <c r="G231" s="128">
        <f>F231*C237</f>
        <v>0.63</v>
      </c>
      <c r="H231" s="244">
        <f t="shared" si="28"/>
        <v>-0.4620354595965587</v>
      </c>
      <c r="I231" s="244">
        <f t="shared" si="29"/>
        <v>-0.029108233954583198</v>
      </c>
      <c r="J231" s="244"/>
      <c r="K231" s="244"/>
      <c r="L231" s="244"/>
    </row>
    <row r="232" spans="2:12" ht="12.75">
      <c r="B232" s="248"/>
      <c r="C232" s="264">
        <v>6</v>
      </c>
      <c r="D232" s="264"/>
      <c r="E232" s="264"/>
      <c r="F232" s="273">
        <v>0.077</v>
      </c>
      <c r="G232" s="264">
        <f>F232*C237</f>
        <v>0.77</v>
      </c>
      <c r="H232" s="265">
        <f t="shared" si="28"/>
        <v>-0.2613647641344075</v>
      </c>
      <c r="I232" s="265">
        <f t="shared" si="29"/>
        <v>-0.02012508683834938</v>
      </c>
      <c r="J232" s="265"/>
      <c r="K232" s="265"/>
      <c r="L232" s="265"/>
    </row>
    <row r="233" spans="2:12" ht="12.75">
      <c r="B233" s="248"/>
      <c r="C233" s="128">
        <v>7</v>
      </c>
      <c r="D233" s="128"/>
      <c r="E233" s="128"/>
      <c r="F233" s="272">
        <v>0.092</v>
      </c>
      <c r="G233" s="128">
        <f>F233*C237</f>
        <v>0.9199999999999999</v>
      </c>
      <c r="H233" s="244">
        <f t="shared" si="28"/>
        <v>-0.08338160893905114</v>
      </c>
      <c r="I233" s="244">
        <f t="shared" si="29"/>
        <v>-0.007671108022392704</v>
      </c>
      <c r="J233" s="244"/>
      <c r="K233" s="244"/>
      <c r="L233" s="244"/>
    </row>
    <row r="234" spans="2:12" ht="12.75">
      <c r="B234" s="248"/>
      <c r="C234" s="264">
        <v>8</v>
      </c>
      <c r="D234" s="264"/>
      <c r="E234" s="264"/>
      <c r="F234" s="273">
        <v>0.11699999999999999</v>
      </c>
      <c r="G234" s="264">
        <f>F234*C237</f>
        <v>1.17</v>
      </c>
      <c r="H234" s="265">
        <f t="shared" si="28"/>
        <v>0.1570037488096647</v>
      </c>
      <c r="I234" s="265">
        <f t="shared" si="29"/>
        <v>0.01836943861073077</v>
      </c>
      <c r="J234" s="265"/>
      <c r="K234" s="265"/>
      <c r="L234" s="265"/>
    </row>
    <row r="235" spans="2:12" ht="12.75">
      <c r="B235" s="248"/>
      <c r="C235" s="128">
        <v>9</v>
      </c>
      <c r="D235" s="128"/>
      <c r="E235" s="128"/>
      <c r="F235" s="272">
        <v>0.16699999999999998</v>
      </c>
      <c r="G235" s="128">
        <f>F235*C237</f>
        <v>1.67</v>
      </c>
      <c r="H235" s="244">
        <f t="shared" si="28"/>
        <v>0.5128236264286637</v>
      </c>
      <c r="I235" s="244">
        <f t="shared" si="29"/>
        <v>0.08564154561358683</v>
      </c>
      <c r="J235" s="244"/>
      <c r="K235" s="244"/>
      <c r="L235" s="244"/>
    </row>
    <row r="236" spans="2:12" ht="12.75">
      <c r="B236" s="248"/>
      <c r="C236" s="264">
        <v>10</v>
      </c>
      <c r="D236" s="264"/>
      <c r="E236" s="264"/>
      <c r="F236" s="273">
        <v>0.34299999999999997</v>
      </c>
      <c r="G236" s="264">
        <f>F236*C237</f>
        <v>3.4299999999999997</v>
      </c>
      <c r="H236" s="265">
        <f t="shared" si="28"/>
        <v>1.2325602611778486</v>
      </c>
      <c r="I236" s="265">
        <f t="shared" si="29"/>
        <v>0.42276816958400204</v>
      </c>
      <c r="J236" s="265"/>
      <c r="K236" s="265"/>
      <c r="L236" s="265"/>
    </row>
    <row r="237" spans="2:13" ht="12.75">
      <c r="B237" s="248"/>
      <c r="C237" s="63">
        <f>COUNT(C227:C236)</f>
        <v>10</v>
      </c>
      <c r="D237" s="63">
        <v>8.4</v>
      </c>
      <c r="E237" s="269">
        <f>D237/$D$351</f>
        <v>0.0043345889880798795</v>
      </c>
      <c r="F237" s="269">
        <f>SUM(F227:F236)</f>
        <v>1</v>
      </c>
      <c r="G237" s="63"/>
      <c r="H237" s="266"/>
      <c r="I237" s="266">
        <f>SUM(I227:I236)</f>
        <v>0.33102195814537344</v>
      </c>
      <c r="J237" s="266">
        <f>E237*I237</f>
        <v>0.0014348441345895745</v>
      </c>
      <c r="K237" s="292">
        <v>19.7</v>
      </c>
      <c r="L237" s="266">
        <f>E237*LN(E237*(K$351/K237))</f>
        <v>-0.000995906031908181</v>
      </c>
      <c r="M237" s="286"/>
    </row>
    <row r="238" spans="2:12" ht="12.75">
      <c r="B238" s="248"/>
      <c r="C238" s="52"/>
      <c r="D238" s="52"/>
      <c r="E238" s="130"/>
      <c r="F238" s="133"/>
      <c r="G238" s="133"/>
      <c r="H238" s="133"/>
      <c r="I238" s="133"/>
      <c r="J238" s="207"/>
      <c r="K238" s="281"/>
      <c r="L238" s="248"/>
    </row>
    <row r="239" spans="2:12" ht="15.75">
      <c r="B239" s="248"/>
      <c r="C239" s="416" t="s">
        <v>91</v>
      </c>
      <c r="D239" s="416"/>
      <c r="E239" s="416"/>
      <c r="F239" s="416"/>
      <c r="G239" s="416"/>
      <c r="H239" s="416"/>
      <c r="I239" s="416"/>
      <c r="J239" s="416"/>
      <c r="K239" s="416"/>
      <c r="L239" s="416"/>
    </row>
    <row r="240" spans="2:12" ht="12.75">
      <c r="B240" s="248"/>
      <c r="C240" s="52"/>
      <c r="D240" s="52"/>
      <c r="E240" s="52"/>
      <c r="F240" s="52"/>
      <c r="G240" s="52"/>
      <c r="H240" s="52"/>
      <c r="I240" s="52"/>
      <c r="J240" s="52"/>
      <c r="K240" s="281"/>
      <c r="L240" s="248"/>
    </row>
    <row r="241" spans="2:12" ht="12.75">
      <c r="B241" s="248"/>
      <c r="C241" s="128">
        <v>1</v>
      </c>
      <c r="D241" s="128"/>
      <c r="E241" s="128"/>
      <c r="F241" s="272">
        <v>0.02</v>
      </c>
      <c r="G241" s="128">
        <f>F241*C251</f>
        <v>0.2</v>
      </c>
      <c r="H241" s="244">
        <f>LN(G241)</f>
        <v>-1.6094379124341003</v>
      </c>
      <c r="I241" s="244">
        <f>F241*H241</f>
        <v>-0.032188758248682</v>
      </c>
      <c r="J241" s="244"/>
      <c r="K241" s="244"/>
      <c r="L241" s="244"/>
    </row>
    <row r="242" spans="2:12" ht="12.75">
      <c r="B242" s="248"/>
      <c r="C242" s="264">
        <v>2</v>
      </c>
      <c r="D242" s="264"/>
      <c r="E242" s="264"/>
      <c r="F242" s="273">
        <v>0.035</v>
      </c>
      <c r="G242" s="264">
        <f>F242*C251</f>
        <v>0.35000000000000003</v>
      </c>
      <c r="H242" s="265">
        <f aca="true" t="shared" si="30" ref="H242:H250">LN(G242)</f>
        <v>-1.0498221244986776</v>
      </c>
      <c r="I242" s="265">
        <f aca="true" t="shared" si="31" ref="I242:I250">F242*H242</f>
        <v>-0.03674377435745372</v>
      </c>
      <c r="J242" s="265"/>
      <c r="K242" s="265"/>
      <c r="L242" s="265"/>
    </row>
    <row r="243" spans="2:12" ht="12.75">
      <c r="B243" s="248"/>
      <c r="C243" s="128">
        <v>3</v>
      </c>
      <c r="D243" s="128"/>
      <c r="E243" s="128"/>
      <c r="F243" s="272">
        <v>0.046</v>
      </c>
      <c r="G243" s="128">
        <f>F243*C251</f>
        <v>0.45999999999999996</v>
      </c>
      <c r="H243" s="244">
        <f t="shared" si="30"/>
        <v>-0.7765287894989964</v>
      </c>
      <c r="I243" s="244">
        <f t="shared" si="31"/>
        <v>-0.035720324316953836</v>
      </c>
      <c r="J243" s="244"/>
      <c r="K243" s="244"/>
      <c r="L243" s="244"/>
    </row>
    <row r="244" spans="2:12" ht="12.75">
      <c r="B244" s="248"/>
      <c r="C244" s="264">
        <v>4</v>
      </c>
      <c r="D244" s="264"/>
      <c r="E244" s="264"/>
      <c r="F244" s="273">
        <v>0.055</v>
      </c>
      <c r="G244" s="264">
        <f>F244*C251</f>
        <v>0.55</v>
      </c>
      <c r="H244" s="265">
        <f t="shared" si="30"/>
        <v>-0.5978370007556204</v>
      </c>
      <c r="I244" s="265">
        <f t="shared" si="31"/>
        <v>-0.03288103504155912</v>
      </c>
      <c r="J244" s="265"/>
      <c r="K244" s="265"/>
      <c r="L244" s="265"/>
    </row>
    <row r="245" spans="2:12" ht="12.75">
      <c r="B245" s="248"/>
      <c r="C245" s="128">
        <v>5</v>
      </c>
      <c r="D245" s="128"/>
      <c r="E245" s="128"/>
      <c r="F245" s="272">
        <v>0.065</v>
      </c>
      <c r="G245" s="128">
        <f>F245*C251</f>
        <v>0.65</v>
      </c>
      <c r="H245" s="244">
        <f t="shared" si="30"/>
        <v>-0.4307829160924542</v>
      </c>
      <c r="I245" s="244">
        <f t="shared" si="31"/>
        <v>-0.028000889546009527</v>
      </c>
      <c r="J245" s="244"/>
      <c r="K245" s="244"/>
      <c r="L245" s="244"/>
    </row>
    <row r="246" spans="2:12" ht="12.75">
      <c r="B246" s="248"/>
      <c r="C246" s="264">
        <v>6</v>
      </c>
      <c r="D246" s="264"/>
      <c r="E246" s="264"/>
      <c r="F246" s="273">
        <v>0.079</v>
      </c>
      <c r="G246" s="264">
        <f>F246*C251</f>
        <v>0.79</v>
      </c>
      <c r="H246" s="265">
        <f t="shared" si="30"/>
        <v>-0.23572233352106983</v>
      </c>
      <c r="I246" s="265">
        <f t="shared" si="31"/>
        <v>-0.018622064348164515</v>
      </c>
      <c r="J246" s="265"/>
      <c r="K246" s="265"/>
      <c r="L246" s="265"/>
    </row>
    <row r="247" spans="2:12" ht="12.75">
      <c r="B247" s="248"/>
      <c r="C247" s="128">
        <v>7</v>
      </c>
      <c r="D247" s="128"/>
      <c r="E247" s="128"/>
      <c r="F247" s="272">
        <v>0.094</v>
      </c>
      <c r="G247" s="128">
        <f>F247*C251</f>
        <v>0.94</v>
      </c>
      <c r="H247" s="244">
        <f t="shared" si="30"/>
        <v>-0.06187540371808753</v>
      </c>
      <c r="I247" s="244">
        <f t="shared" si="31"/>
        <v>-0.005816287949500227</v>
      </c>
      <c r="J247" s="244"/>
      <c r="K247" s="244"/>
      <c r="L247" s="244"/>
    </row>
    <row r="248" spans="2:12" ht="12.75">
      <c r="B248" s="248"/>
      <c r="C248" s="264">
        <v>8</v>
      </c>
      <c r="D248" s="264"/>
      <c r="E248" s="264"/>
      <c r="F248" s="273">
        <v>0.115</v>
      </c>
      <c r="G248" s="264">
        <f>F248*C251</f>
        <v>1.1500000000000001</v>
      </c>
      <c r="H248" s="265">
        <f t="shared" si="30"/>
        <v>0.13976194237515882</v>
      </c>
      <c r="I248" s="265">
        <f t="shared" si="31"/>
        <v>0.016072623373143264</v>
      </c>
      <c r="J248" s="265"/>
      <c r="K248" s="265"/>
      <c r="L248" s="265"/>
    </row>
    <row r="249" spans="2:12" ht="12.75">
      <c r="B249" s="248"/>
      <c r="C249" s="128">
        <v>9</v>
      </c>
      <c r="D249" s="128"/>
      <c r="E249" s="128"/>
      <c r="F249" s="272">
        <v>0.155</v>
      </c>
      <c r="G249" s="128">
        <f>F249*C251</f>
        <v>1.55</v>
      </c>
      <c r="H249" s="244">
        <f t="shared" si="30"/>
        <v>0.4382549309311553</v>
      </c>
      <c r="I249" s="244">
        <f t="shared" si="31"/>
        <v>0.06792951429432907</v>
      </c>
      <c r="J249" s="244"/>
      <c r="K249" s="244"/>
      <c r="L249" s="244"/>
    </row>
    <row r="250" spans="2:12" ht="12.75">
      <c r="B250" s="248"/>
      <c r="C250" s="264">
        <v>10</v>
      </c>
      <c r="D250" s="264"/>
      <c r="E250" s="264"/>
      <c r="F250" s="273">
        <v>0.336</v>
      </c>
      <c r="G250" s="264">
        <f>F250*C251</f>
        <v>3.3600000000000003</v>
      </c>
      <c r="H250" s="265">
        <f t="shared" si="30"/>
        <v>1.211940973975113</v>
      </c>
      <c r="I250" s="265">
        <f t="shared" si="31"/>
        <v>0.407212167255638</v>
      </c>
      <c r="J250" s="265"/>
      <c r="K250" s="265"/>
      <c r="L250" s="265"/>
    </row>
    <row r="251" spans="2:13" ht="12.75">
      <c r="B251" s="248"/>
      <c r="C251" s="63">
        <f>COUNT(C241:C250)</f>
        <v>10</v>
      </c>
      <c r="D251" s="63">
        <v>15.9</v>
      </c>
      <c r="E251" s="269">
        <f>D251/$D$351</f>
        <v>0.008204757727436915</v>
      </c>
      <c r="F251" s="269">
        <f>SUM(F241:F250)</f>
        <v>1</v>
      </c>
      <c r="G251" s="63"/>
      <c r="H251" s="266"/>
      <c r="I251" s="266">
        <f>SUM(I241:I250)</f>
        <v>0.30124117111478743</v>
      </c>
      <c r="J251" s="266">
        <f>E251*I251</f>
        <v>0.002471610826526198</v>
      </c>
      <c r="K251" s="292">
        <v>39.1</v>
      </c>
      <c r="L251" s="266">
        <f>E251*LN(E251*(K$351/K251))</f>
        <v>-0.0022741481490895213</v>
      </c>
      <c r="M251" s="286"/>
    </row>
    <row r="252" spans="2:12" ht="12.75">
      <c r="B252" s="248"/>
      <c r="C252" s="52"/>
      <c r="D252" s="52"/>
      <c r="E252" s="130"/>
      <c r="F252" s="133"/>
      <c r="G252" s="133"/>
      <c r="H252" s="133"/>
      <c r="I252" s="133"/>
      <c r="J252" s="207"/>
      <c r="K252" s="281"/>
      <c r="L252" s="248"/>
    </row>
    <row r="253" spans="2:12" ht="15.75">
      <c r="B253" s="248"/>
      <c r="C253" s="416" t="s">
        <v>90</v>
      </c>
      <c r="D253" s="416"/>
      <c r="E253" s="416"/>
      <c r="F253" s="416"/>
      <c r="G253" s="416"/>
      <c r="H253" s="416"/>
      <c r="I253" s="416"/>
      <c r="J253" s="416"/>
      <c r="K253" s="416"/>
      <c r="L253" s="416"/>
    </row>
    <row r="254" spans="2:12" ht="12.75">
      <c r="B254" s="248"/>
      <c r="C254" s="52"/>
      <c r="D254" s="52"/>
      <c r="E254" s="52"/>
      <c r="F254" s="52"/>
      <c r="G254" s="52"/>
      <c r="H254" s="52"/>
      <c r="I254" s="52"/>
      <c r="J254" s="52"/>
      <c r="K254" s="281"/>
      <c r="L254" s="248"/>
    </row>
    <row r="255" spans="2:12" ht="12.75">
      <c r="B255" s="248"/>
      <c r="C255" s="128">
        <v>1</v>
      </c>
      <c r="D255" s="128"/>
      <c r="E255" s="128"/>
      <c r="F255" s="272">
        <v>0.019</v>
      </c>
      <c r="G255" s="128">
        <f>F255*C265</f>
        <v>0.19</v>
      </c>
      <c r="H255" s="244">
        <f>LN(G255)</f>
        <v>-1.6607312068216509</v>
      </c>
      <c r="I255" s="244">
        <f>F255*H255</f>
        <v>-0.03155389292961137</v>
      </c>
      <c r="J255" s="244"/>
      <c r="K255" s="244"/>
      <c r="L255" s="244"/>
    </row>
    <row r="256" spans="2:12" ht="12.75">
      <c r="B256" s="248"/>
      <c r="C256" s="264">
        <v>2</v>
      </c>
      <c r="D256" s="264"/>
      <c r="E256" s="264"/>
      <c r="F256" s="273">
        <v>0.035</v>
      </c>
      <c r="G256" s="264">
        <f>F256*C265</f>
        <v>0.35000000000000003</v>
      </c>
      <c r="H256" s="265">
        <f aca="true" t="shared" si="32" ref="H256:H264">LN(G256)</f>
        <v>-1.0498221244986776</v>
      </c>
      <c r="I256" s="265">
        <f aca="true" t="shared" si="33" ref="I256:I264">F256*H256</f>
        <v>-0.03674377435745372</v>
      </c>
      <c r="J256" s="265"/>
      <c r="K256" s="265"/>
      <c r="L256" s="265"/>
    </row>
    <row r="257" spans="2:12" ht="12.75">
      <c r="B257" s="248"/>
      <c r="C257" s="128">
        <v>3</v>
      </c>
      <c r="D257" s="128"/>
      <c r="E257" s="128"/>
      <c r="F257" s="272">
        <v>0.045</v>
      </c>
      <c r="G257" s="128">
        <f>F257*C265</f>
        <v>0.44999999999999996</v>
      </c>
      <c r="H257" s="244">
        <f t="shared" si="32"/>
        <v>-0.7985076962177717</v>
      </c>
      <c r="I257" s="244">
        <f t="shared" si="33"/>
        <v>-0.03593284632979973</v>
      </c>
      <c r="J257" s="244"/>
      <c r="K257" s="244"/>
      <c r="L257" s="244"/>
    </row>
    <row r="258" spans="2:12" ht="12.75">
      <c r="B258" s="248"/>
      <c r="C258" s="264">
        <v>4</v>
      </c>
      <c r="D258" s="264"/>
      <c r="E258" s="264"/>
      <c r="F258" s="273">
        <v>0.054000000000000006</v>
      </c>
      <c r="G258" s="264">
        <f>F258*C265</f>
        <v>0.54</v>
      </c>
      <c r="H258" s="265">
        <f t="shared" si="32"/>
        <v>-0.616186139423817</v>
      </c>
      <c r="I258" s="265">
        <f t="shared" si="33"/>
        <v>-0.03327405152888612</v>
      </c>
      <c r="J258" s="265"/>
      <c r="K258" s="265"/>
      <c r="L258" s="265"/>
    </row>
    <row r="259" spans="2:12" ht="12.75">
      <c r="B259" s="248"/>
      <c r="C259" s="128">
        <v>5</v>
      </c>
      <c r="D259" s="128"/>
      <c r="E259" s="128"/>
      <c r="F259" s="272">
        <v>0.063</v>
      </c>
      <c r="G259" s="128">
        <f>F259*C265</f>
        <v>0.63</v>
      </c>
      <c r="H259" s="244">
        <f t="shared" si="32"/>
        <v>-0.4620354595965587</v>
      </c>
      <c r="I259" s="244">
        <f t="shared" si="33"/>
        <v>-0.029108233954583198</v>
      </c>
      <c r="J259" s="244"/>
      <c r="K259" s="244"/>
      <c r="L259" s="244"/>
    </row>
    <row r="260" spans="2:12" ht="12.75">
      <c r="B260" s="248"/>
      <c r="C260" s="264">
        <v>6</v>
      </c>
      <c r="D260" s="264"/>
      <c r="E260" s="264"/>
      <c r="F260" s="273">
        <v>0.075</v>
      </c>
      <c r="G260" s="264">
        <f>F260*C265</f>
        <v>0.75</v>
      </c>
      <c r="H260" s="265">
        <f t="shared" si="32"/>
        <v>-0.2876820724517809</v>
      </c>
      <c r="I260" s="265">
        <f t="shared" si="33"/>
        <v>-0.021576155433883568</v>
      </c>
      <c r="J260" s="265"/>
      <c r="K260" s="265"/>
      <c r="L260" s="265"/>
    </row>
    <row r="261" spans="2:12" ht="12.75">
      <c r="B261" s="248"/>
      <c r="C261" s="128">
        <v>7</v>
      </c>
      <c r="D261" s="128"/>
      <c r="E261" s="128"/>
      <c r="F261" s="272">
        <v>0.092</v>
      </c>
      <c r="G261" s="128">
        <f>F261*C265</f>
        <v>0.9199999999999999</v>
      </c>
      <c r="H261" s="244">
        <f t="shared" si="32"/>
        <v>-0.08338160893905114</v>
      </c>
      <c r="I261" s="244">
        <f t="shared" si="33"/>
        <v>-0.007671108022392704</v>
      </c>
      <c r="J261" s="244"/>
      <c r="K261" s="244"/>
      <c r="L261" s="244"/>
    </row>
    <row r="262" spans="2:12" ht="12.75">
      <c r="B262" s="248"/>
      <c r="C262" s="264">
        <v>8</v>
      </c>
      <c r="D262" s="264"/>
      <c r="E262" s="264"/>
      <c r="F262" s="273">
        <v>0.114</v>
      </c>
      <c r="G262" s="264">
        <f>F262*C265</f>
        <v>1.1400000000000001</v>
      </c>
      <c r="H262" s="265">
        <f t="shared" si="32"/>
        <v>0.1310282624064042</v>
      </c>
      <c r="I262" s="265">
        <f t="shared" si="33"/>
        <v>0.01493722191433008</v>
      </c>
      <c r="J262" s="265"/>
      <c r="K262" s="265"/>
      <c r="L262" s="265"/>
    </row>
    <row r="263" spans="2:12" ht="12.75">
      <c r="B263" s="248"/>
      <c r="C263" s="128">
        <v>9</v>
      </c>
      <c r="D263" s="128"/>
      <c r="E263" s="128"/>
      <c r="F263" s="272">
        <v>0.157</v>
      </c>
      <c r="G263" s="128">
        <f>F263*C265</f>
        <v>1.57</v>
      </c>
      <c r="H263" s="244">
        <f t="shared" si="32"/>
        <v>0.45107561936021673</v>
      </c>
      <c r="I263" s="244">
        <f t="shared" si="33"/>
        <v>0.07081887223955402</v>
      </c>
      <c r="J263" s="244"/>
      <c r="K263" s="244"/>
      <c r="L263" s="244"/>
    </row>
    <row r="264" spans="2:12" ht="12.75">
      <c r="B264" s="248"/>
      <c r="C264" s="264">
        <v>10</v>
      </c>
      <c r="D264" s="264"/>
      <c r="E264" s="264"/>
      <c r="F264" s="273">
        <v>0.34700000000000003</v>
      </c>
      <c r="G264" s="264">
        <f>F264*C265</f>
        <v>3.47</v>
      </c>
      <c r="H264" s="265">
        <f t="shared" si="32"/>
        <v>1.244154593958768</v>
      </c>
      <c r="I264" s="265">
        <f t="shared" si="33"/>
        <v>0.4317216441036925</v>
      </c>
      <c r="J264" s="265"/>
      <c r="K264" s="265"/>
      <c r="L264" s="265"/>
    </row>
    <row r="265" spans="2:13" ht="12.75">
      <c r="B265" s="248"/>
      <c r="C265" s="63">
        <f>COUNT(C255:C264)</f>
        <v>10</v>
      </c>
      <c r="D265" s="63">
        <v>37</v>
      </c>
      <c r="E265" s="269">
        <f>D265/$D$351</f>
        <v>0.01909283244749471</v>
      </c>
      <c r="F265" s="269">
        <f>SUM(F255:F264)</f>
        <v>1.0010000000000001</v>
      </c>
      <c r="G265" s="63"/>
      <c r="H265" s="266"/>
      <c r="I265" s="266">
        <f>SUM(I255:I264)</f>
        <v>0.3216176757009662</v>
      </c>
      <c r="J265" s="266">
        <f>E265*I265</f>
        <v>0.0061405923943112384</v>
      </c>
      <c r="K265" s="292">
        <v>81.1</v>
      </c>
      <c r="L265" s="266">
        <f>E265*LN(E265*(K$351/K265))</f>
        <v>-0.003095635698382452</v>
      </c>
      <c r="M265" s="286"/>
    </row>
    <row r="266" spans="2:12" ht="12.75">
      <c r="B266" s="248"/>
      <c r="C266" s="52"/>
      <c r="D266" s="52"/>
      <c r="E266" s="130"/>
      <c r="F266" s="133"/>
      <c r="G266" s="133"/>
      <c r="H266" s="133"/>
      <c r="I266" s="133"/>
      <c r="J266" s="207"/>
      <c r="K266" s="281"/>
      <c r="L266" s="248"/>
    </row>
    <row r="267" spans="2:12" ht="15.75">
      <c r="B267" s="248"/>
      <c r="C267" s="416" t="s">
        <v>381</v>
      </c>
      <c r="D267" s="416"/>
      <c r="E267" s="416"/>
      <c r="F267" s="416"/>
      <c r="G267" s="416"/>
      <c r="H267" s="416"/>
      <c r="I267" s="416"/>
      <c r="J267" s="416"/>
      <c r="K267" s="416"/>
      <c r="L267" s="416"/>
    </row>
    <row r="268" spans="2:12" ht="12.75">
      <c r="B268" s="248"/>
      <c r="C268" s="52"/>
      <c r="D268" s="52"/>
      <c r="E268" s="52"/>
      <c r="F268" s="52"/>
      <c r="G268" s="52"/>
      <c r="H268" s="52"/>
      <c r="I268" s="52"/>
      <c r="J268" s="52"/>
      <c r="K268" s="281"/>
      <c r="L268" s="248"/>
    </row>
    <row r="269" spans="2:12" ht="12.75">
      <c r="B269" s="248"/>
      <c r="C269" s="128">
        <v>1</v>
      </c>
      <c r="D269" s="128"/>
      <c r="E269" s="128"/>
      <c r="F269" s="272">
        <v>0.022000000000000002</v>
      </c>
      <c r="G269" s="128">
        <f>F269*C279</f>
        <v>0.22000000000000003</v>
      </c>
      <c r="H269" s="244">
        <f>LN(G269)</f>
        <v>-1.5141277326297753</v>
      </c>
      <c r="I269" s="244">
        <f>F269*H269</f>
        <v>-0.03331081011785506</v>
      </c>
      <c r="J269" s="244"/>
      <c r="K269" s="244"/>
      <c r="L269" s="244"/>
    </row>
    <row r="270" spans="2:12" ht="12.75">
      <c r="B270" s="248"/>
      <c r="C270" s="264">
        <v>2</v>
      </c>
      <c r="D270" s="264"/>
      <c r="E270" s="264"/>
      <c r="F270" s="273">
        <v>0.037000000000000005</v>
      </c>
      <c r="G270" s="264">
        <f>F270*C279</f>
        <v>0.37000000000000005</v>
      </c>
      <c r="H270" s="265">
        <f aca="true" t="shared" si="34" ref="H270:H278">LN(G270)</f>
        <v>-0.9942522733438668</v>
      </c>
      <c r="I270" s="265">
        <f aca="true" t="shared" si="35" ref="I270:I278">F270*H270</f>
        <v>-0.03678733411372308</v>
      </c>
      <c r="J270" s="265"/>
      <c r="K270" s="265"/>
      <c r="L270" s="265"/>
    </row>
    <row r="271" spans="2:12" ht="12.75">
      <c r="B271" s="248"/>
      <c r="C271" s="128">
        <v>3</v>
      </c>
      <c r="D271" s="128"/>
      <c r="E271" s="128"/>
      <c r="F271" s="272">
        <v>0.045</v>
      </c>
      <c r="G271" s="128">
        <f>F271*C279</f>
        <v>0.44999999999999996</v>
      </c>
      <c r="H271" s="244">
        <f t="shared" si="34"/>
        <v>-0.7985076962177717</v>
      </c>
      <c r="I271" s="244">
        <f t="shared" si="35"/>
        <v>-0.03593284632979973</v>
      </c>
      <c r="J271" s="244"/>
      <c r="K271" s="244"/>
      <c r="L271" s="244"/>
    </row>
    <row r="272" spans="2:12" ht="12.75">
      <c r="B272" s="248"/>
      <c r="C272" s="264">
        <v>4</v>
      </c>
      <c r="D272" s="264"/>
      <c r="E272" s="264"/>
      <c r="F272" s="273">
        <v>0.054000000000000006</v>
      </c>
      <c r="G272" s="264">
        <f>F272*C279</f>
        <v>0.54</v>
      </c>
      <c r="H272" s="265">
        <f t="shared" si="34"/>
        <v>-0.616186139423817</v>
      </c>
      <c r="I272" s="265">
        <f t="shared" si="35"/>
        <v>-0.03327405152888612</v>
      </c>
      <c r="J272" s="265"/>
      <c r="K272" s="265"/>
      <c r="L272" s="265"/>
    </row>
    <row r="273" spans="2:12" ht="12.75">
      <c r="B273" s="248"/>
      <c r="C273" s="128">
        <v>5</v>
      </c>
      <c r="D273" s="128"/>
      <c r="E273" s="128"/>
      <c r="F273" s="272">
        <v>0.065</v>
      </c>
      <c r="G273" s="128">
        <f>F273*C279</f>
        <v>0.65</v>
      </c>
      <c r="H273" s="244">
        <f t="shared" si="34"/>
        <v>-0.4307829160924542</v>
      </c>
      <c r="I273" s="244">
        <f t="shared" si="35"/>
        <v>-0.028000889546009527</v>
      </c>
      <c r="J273" s="244"/>
      <c r="K273" s="244"/>
      <c r="L273" s="244"/>
    </row>
    <row r="274" spans="2:12" ht="12.75">
      <c r="B274" s="248"/>
      <c r="C274" s="264">
        <v>6</v>
      </c>
      <c r="D274" s="264"/>
      <c r="E274" s="264"/>
      <c r="F274" s="273">
        <v>0.078</v>
      </c>
      <c r="G274" s="264">
        <f>F274*C279</f>
        <v>0.78</v>
      </c>
      <c r="H274" s="265">
        <f t="shared" si="34"/>
        <v>-0.2484613592984996</v>
      </c>
      <c r="I274" s="265">
        <f t="shared" si="35"/>
        <v>-0.01937998602528297</v>
      </c>
      <c r="J274" s="265"/>
      <c r="K274" s="265"/>
      <c r="L274" s="265"/>
    </row>
    <row r="275" spans="2:12" ht="12.75">
      <c r="B275" s="248"/>
      <c r="C275" s="128">
        <v>7</v>
      </c>
      <c r="D275" s="128"/>
      <c r="E275" s="128"/>
      <c r="F275" s="272">
        <v>0.096</v>
      </c>
      <c r="G275" s="128">
        <f>F275*C279</f>
        <v>0.96</v>
      </c>
      <c r="H275" s="244">
        <f t="shared" si="34"/>
        <v>-0.040821994520255166</v>
      </c>
      <c r="I275" s="244">
        <f t="shared" si="35"/>
        <v>-0.003918911473944496</v>
      </c>
      <c r="J275" s="244"/>
      <c r="K275" s="244"/>
      <c r="L275" s="244"/>
    </row>
    <row r="276" spans="2:12" ht="12.75">
      <c r="B276" s="248"/>
      <c r="C276" s="264">
        <v>8</v>
      </c>
      <c r="D276" s="264"/>
      <c r="E276" s="264"/>
      <c r="F276" s="273">
        <v>0.121</v>
      </c>
      <c r="G276" s="264">
        <f>F276*C279</f>
        <v>1.21</v>
      </c>
      <c r="H276" s="265">
        <f t="shared" si="34"/>
        <v>0.1906203596086497</v>
      </c>
      <c r="I276" s="265">
        <f t="shared" si="35"/>
        <v>0.023065063512646613</v>
      </c>
      <c r="J276" s="265"/>
      <c r="K276" s="265"/>
      <c r="L276" s="265"/>
    </row>
    <row r="277" spans="2:12" ht="12.75">
      <c r="B277" s="248"/>
      <c r="C277" s="128">
        <v>9</v>
      </c>
      <c r="D277" s="128"/>
      <c r="E277" s="128"/>
      <c r="F277" s="272">
        <v>0.16899999999999998</v>
      </c>
      <c r="G277" s="128">
        <f>F277*C279</f>
        <v>1.69</v>
      </c>
      <c r="H277" s="244">
        <f t="shared" si="34"/>
        <v>0.5247285289349821</v>
      </c>
      <c r="I277" s="244">
        <f t="shared" si="35"/>
        <v>0.08867912139001197</v>
      </c>
      <c r="J277" s="244"/>
      <c r="K277" s="244"/>
      <c r="L277" s="244"/>
    </row>
    <row r="278" spans="2:12" ht="12.75">
      <c r="B278" s="248"/>
      <c r="C278" s="264">
        <v>10</v>
      </c>
      <c r="D278" s="264"/>
      <c r="E278" s="264"/>
      <c r="F278" s="273">
        <v>0.313</v>
      </c>
      <c r="G278" s="264">
        <f>F278*C279</f>
        <v>3.13</v>
      </c>
      <c r="H278" s="265">
        <f t="shared" si="34"/>
        <v>1.1410330045520618</v>
      </c>
      <c r="I278" s="265">
        <f t="shared" si="35"/>
        <v>0.35714333042479535</v>
      </c>
      <c r="J278" s="265"/>
      <c r="K278" s="265"/>
      <c r="L278" s="265"/>
    </row>
    <row r="279" spans="2:13" ht="12.75">
      <c r="B279" s="248"/>
      <c r="C279" s="63">
        <f>COUNT(C269:C278)</f>
        <v>10</v>
      </c>
      <c r="D279" s="63">
        <v>3.9</v>
      </c>
      <c r="E279" s="269">
        <f>D279/$D$351</f>
        <v>0.0020124877444656583</v>
      </c>
      <c r="F279" s="269">
        <f>SUM(F269:F278)</f>
        <v>1</v>
      </c>
      <c r="G279" s="63"/>
      <c r="H279" s="266"/>
      <c r="I279" s="266">
        <f>SUM(I269:I278)</f>
        <v>0.27828268619195295</v>
      </c>
      <c r="J279" s="266">
        <f>E279*I279</f>
        <v>0.0005600404954582879</v>
      </c>
      <c r="K279" s="292">
        <v>20</v>
      </c>
      <c r="L279" s="266">
        <f>E279*LN(E279*(K$351/K279))</f>
        <v>-0.002036892545967338</v>
      </c>
      <c r="M279" s="286"/>
    </row>
    <row r="280" spans="2:12" ht="12.75">
      <c r="B280" s="248"/>
      <c r="C280" s="52"/>
      <c r="D280" s="52"/>
      <c r="E280" s="130"/>
      <c r="F280" s="133"/>
      <c r="G280" s="133"/>
      <c r="H280" s="133"/>
      <c r="I280" s="133"/>
      <c r="J280" s="207"/>
      <c r="K280" s="281"/>
      <c r="L280" s="248"/>
    </row>
    <row r="281" spans="2:12" ht="15.75">
      <c r="B281" s="248"/>
      <c r="C281" s="416" t="s">
        <v>93</v>
      </c>
      <c r="D281" s="416"/>
      <c r="E281" s="416"/>
      <c r="F281" s="416"/>
      <c r="G281" s="416"/>
      <c r="H281" s="416"/>
      <c r="I281" s="416"/>
      <c r="J281" s="416"/>
      <c r="K281" s="416"/>
      <c r="L281" s="416"/>
    </row>
    <row r="282" spans="2:12" ht="12.75">
      <c r="B282" s="248"/>
      <c r="C282" s="52"/>
      <c r="D282" s="52"/>
      <c r="E282" s="52"/>
      <c r="F282" s="52"/>
      <c r="G282" s="52"/>
      <c r="H282" s="52"/>
      <c r="I282" s="52"/>
      <c r="J282" s="52"/>
      <c r="K282" s="281"/>
      <c r="L282" s="248"/>
    </row>
    <row r="283" spans="2:12" ht="12.75">
      <c r="B283" s="248"/>
      <c r="C283" s="128">
        <v>1</v>
      </c>
      <c r="D283" s="128"/>
      <c r="E283" s="128"/>
      <c r="F283" s="272">
        <v>0.034</v>
      </c>
      <c r="G283" s="128">
        <f>F283*C293</f>
        <v>0.34</v>
      </c>
      <c r="H283" s="244">
        <f>LN(G283)</f>
        <v>-1.0788096613719298</v>
      </c>
      <c r="I283" s="244">
        <f>F283*H283</f>
        <v>-0.036679528486645616</v>
      </c>
      <c r="J283" s="244"/>
      <c r="K283" s="244"/>
      <c r="L283" s="244"/>
    </row>
    <row r="284" spans="2:12" ht="12.75">
      <c r="B284" s="248"/>
      <c r="C284" s="264">
        <v>2</v>
      </c>
      <c r="D284" s="264"/>
      <c r="E284" s="264"/>
      <c r="F284" s="273">
        <v>0.046</v>
      </c>
      <c r="G284" s="264">
        <f>F284*C293</f>
        <v>0.45999999999999996</v>
      </c>
      <c r="H284" s="265">
        <f aca="true" t="shared" si="36" ref="H284:H292">LN(G284)</f>
        <v>-0.7765287894989964</v>
      </c>
      <c r="I284" s="265">
        <f aca="true" t="shared" si="37" ref="I284:I292">F284*H284</f>
        <v>-0.035720324316953836</v>
      </c>
      <c r="J284" s="265"/>
      <c r="K284" s="265"/>
      <c r="L284" s="265"/>
    </row>
    <row r="285" spans="2:12" ht="12.75">
      <c r="B285" s="248"/>
      <c r="C285" s="128">
        <v>3</v>
      </c>
      <c r="D285" s="128"/>
      <c r="E285" s="128"/>
      <c r="F285" s="272">
        <v>0.055</v>
      </c>
      <c r="G285" s="128">
        <f>F285*C293</f>
        <v>0.55</v>
      </c>
      <c r="H285" s="244">
        <f t="shared" si="36"/>
        <v>-0.5978370007556204</v>
      </c>
      <c r="I285" s="244">
        <f t="shared" si="37"/>
        <v>-0.03288103504155912</v>
      </c>
      <c r="J285" s="244"/>
      <c r="K285" s="244"/>
      <c r="L285" s="244"/>
    </row>
    <row r="286" spans="2:12" ht="12.75">
      <c r="B286" s="248"/>
      <c r="C286" s="264">
        <v>4</v>
      </c>
      <c r="D286" s="264"/>
      <c r="E286" s="264"/>
      <c r="F286" s="273">
        <v>0.065</v>
      </c>
      <c r="G286" s="264">
        <f>F286*C293</f>
        <v>0.65</v>
      </c>
      <c r="H286" s="265">
        <f t="shared" si="36"/>
        <v>-0.4307829160924542</v>
      </c>
      <c r="I286" s="265">
        <f t="shared" si="37"/>
        <v>-0.028000889546009527</v>
      </c>
      <c r="J286" s="265"/>
      <c r="K286" s="265"/>
      <c r="L286" s="265"/>
    </row>
    <row r="287" spans="2:12" ht="12.75">
      <c r="B287" s="248"/>
      <c r="C287" s="128">
        <v>5</v>
      </c>
      <c r="D287" s="128"/>
      <c r="E287" s="128"/>
      <c r="F287" s="272">
        <v>0.075</v>
      </c>
      <c r="G287" s="128">
        <f>F287*C293</f>
        <v>0.75</v>
      </c>
      <c r="H287" s="244">
        <f t="shared" si="36"/>
        <v>-0.2876820724517809</v>
      </c>
      <c r="I287" s="244">
        <f t="shared" si="37"/>
        <v>-0.021576155433883568</v>
      </c>
      <c r="J287" s="244"/>
      <c r="K287" s="244"/>
      <c r="L287" s="244"/>
    </row>
    <row r="288" spans="2:12" ht="12.75">
      <c r="B288" s="248"/>
      <c r="C288" s="264">
        <v>6</v>
      </c>
      <c r="D288" s="264"/>
      <c r="E288" s="264"/>
      <c r="F288" s="273">
        <v>0.086</v>
      </c>
      <c r="G288" s="264">
        <f>F288*C293</f>
        <v>0.8599999999999999</v>
      </c>
      <c r="H288" s="265">
        <f t="shared" si="36"/>
        <v>-0.15082288973458377</v>
      </c>
      <c r="I288" s="265">
        <f t="shared" si="37"/>
        <v>-0.012970768517174203</v>
      </c>
      <c r="J288" s="265"/>
      <c r="K288" s="265"/>
      <c r="L288" s="265"/>
    </row>
    <row r="289" spans="2:12" ht="12.75">
      <c r="B289" s="248"/>
      <c r="C289" s="128">
        <v>7</v>
      </c>
      <c r="D289" s="128"/>
      <c r="E289" s="128"/>
      <c r="F289" s="272">
        <v>0.1</v>
      </c>
      <c r="G289" s="128">
        <f>F289*C293</f>
        <v>1</v>
      </c>
      <c r="H289" s="244">
        <f t="shared" si="36"/>
        <v>0</v>
      </c>
      <c r="I289" s="244">
        <f t="shared" si="37"/>
        <v>0</v>
      </c>
      <c r="J289" s="244"/>
      <c r="K289" s="244"/>
      <c r="L289" s="244"/>
    </row>
    <row r="290" spans="2:12" ht="12.75">
      <c r="B290" s="248"/>
      <c r="C290" s="264">
        <v>8</v>
      </c>
      <c r="D290" s="264"/>
      <c r="E290" s="264"/>
      <c r="F290" s="273">
        <v>0.12</v>
      </c>
      <c r="G290" s="264">
        <f>F290*C293</f>
        <v>1.2</v>
      </c>
      <c r="H290" s="265">
        <f t="shared" si="36"/>
        <v>0.1823215567939546</v>
      </c>
      <c r="I290" s="265">
        <f t="shared" si="37"/>
        <v>0.02187858681527455</v>
      </c>
      <c r="J290" s="265"/>
      <c r="K290" s="265"/>
      <c r="L290" s="265"/>
    </row>
    <row r="291" spans="2:12" ht="12.75">
      <c r="B291" s="248"/>
      <c r="C291" s="128">
        <v>9</v>
      </c>
      <c r="D291" s="128"/>
      <c r="E291" s="128"/>
      <c r="F291" s="272">
        <v>0.149</v>
      </c>
      <c r="G291" s="128">
        <f>F291*C293</f>
        <v>1.49</v>
      </c>
      <c r="H291" s="244">
        <f t="shared" si="36"/>
        <v>0.3987761199573678</v>
      </c>
      <c r="I291" s="244">
        <f t="shared" si="37"/>
        <v>0.0594176418736478</v>
      </c>
      <c r="J291" s="244"/>
      <c r="K291" s="244"/>
      <c r="L291" s="244"/>
    </row>
    <row r="292" spans="2:12" ht="12.75">
      <c r="B292" s="248"/>
      <c r="C292" s="264">
        <v>10</v>
      </c>
      <c r="D292" s="264"/>
      <c r="E292" s="264"/>
      <c r="F292" s="273">
        <v>0.27</v>
      </c>
      <c r="G292" s="264">
        <f>F292*C293</f>
        <v>2.7</v>
      </c>
      <c r="H292" s="265">
        <f t="shared" si="36"/>
        <v>0.9932517730102834</v>
      </c>
      <c r="I292" s="265">
        <f t="shared" si="37"/>
        <v>0.26817797871277654</v>
      </c>
      <c r="J292" s="265"/>
      <c r="K292" s="265"/>
      <c r="L292" s="265"/>
    </row>
    <row r="293" spans="2:13" ht="12.75">
      <c r="B293" s="248"/>
      <c r="C293" s="63">
        <f>COUNT(C283:C292)</f>
        <v>10</v>
      </c>
      <c r="D293" s="63">
        <v>4.9</v>
      </c>
      <c r="E293" s="269">
        <f>D293/$D$351</f>
        <v>0.0025285102430465966</v>
      </c>
      <c r="F293" s="269">
        <f>SUM(F283:F292)</f>
        <v>1</v>
      </c>
      <c r="G293" s="63"/>
      <c r="H293" s="266"/>
      <c r="I293" s="266">
        <f>SUM(I283:I292)</f>
        <v>0.181645506059473</v>
      </c>
      <c r="J293" s="266">
        <f>E293*I293</f>
        <v>0.0004592925226747601</v>
      </c>
      <c r="K293" s="292">
        <v>12.6</v>
      </c>
      <c r="L293" s="266">
        <f>E293*LN(E293*(K$351/K293))</f>
        <v>-0.0008137569541204062</v>
      </c>
      <c r="M293" s="286"/>
    </row>
    <row r="294" spans="2:12" ht="12.75">
      <c r="B294" s="248"/>
      <c r="C294" s="52"/>
      <c r="D294" s="52"/>
      <c r="E294" s="130"/>
      <c r="F294" s="133"/>
      <c r="G294" s="133"/>
      <c r="H294" s="133"/>
      <c r="I294" s="133"/>
      <c r="J294" s="207"/>
      <c r="K294" s="281"/>
      <c r="L294" s="248"/>
    </row>
    <row r="295" spans="2:12" ht="17.25" customHeight="1">
      <c r="B295" s="248"/>
      <c r="C295" s="416" t="s">
        <v>94</v>
      </c>
      <c r="D295" s="416"/>
      <c r="E295" s="416"/>
      <c r="F295" s="416"/>
      <c r="G295" s="416"/>
      <c r="H295" s="416"/>
      <c r="I295" s="416"/>
      <c r="J295" s="416"/>
      <c r="K295" s="416"/>
      <c r="L295" s="416"/>
    </row>
    <row r="296" spans="2:12" ht="12.75">
      <c r="B296" s="248"/>
      <c r="C296" s="52"/>
      <c r="D296" s="52"/>
      <c r="E296" s="52"/>
      <c r="F296" s="52"/>
      <c r="G296" s="52"/>
      <c r="H296" s="52"/>
      <c r="I296" s="52"/>
      <c r="J296" s="52"/>
      <c r="K296" s="281"/>
      <c r="L296" s="248"/>
    </row>
    <row r="297" spans="2:12" ht="12.75">
      <c r="B297" s="248"/>
      <c r="C297" s="128">
        <v>1</v>
      </c>
      <c r="D297" s="128"/>
      <c r="E297" s="128"/>
      <c r="F297" s="272">
        <v>0.02</v>
      </c>
      <c r="G297" s="128">
        <f>F297*C307</f>
        <v>0.2</v>
      </c>
      <c r="H297" s="244">
        <f>LN(G297)</f>
        <v>-1.6094379124341003</v>
      </c>
      <c r="I297" s="244">
        <f>F297*H297</f>
        <v>-0.032188758248682</v>
      </c>
      <c r="J297" s="244"/>
      <c r="K297" s="244"/>
      <c r="L297" s="244"/>
    </row>
    <row r="298" spans="2:12" ht="12.75">
      <c r="B298" s="248"/>
      <c r="C298" s="264">
        <v>2</v>
      </c>
      <c r="D298" s="264"/>
      <c r="E298" s="264"/>
      <c r="F298" s="273">
        <v>0.033</v>
      </c>
      <c r="G298" s="264">
        <f>F298*C307</f>
        <v>0.33</v>
      </c>
      <c r="H298" s="265">
        <f aca="true" t="shared" si="38" ref="H298:H306">LN(G298)</f>
        <v>-1.1086626245216111</v>
      </c>
      <c r="I298" s="265">
        <f aca="true" t="shared" si="39" ref="I298:I306">F298*H298</f>
        <v>-0.03658586660921317</v>
      </c>
      <c r="J298" s="265"/>
      <c r="K298" s="265"/>
      <c r="L298" s="265"/>
    </row>
    <row r="299" spans="2:12" ht="12.75">
      <c r="B299" s="248"/>
      <c r="C299" s="128">
        <v>3</v>
      </c>
      <c r="D299" s="128"/>
      <c r="E299" s="128"/>
      <c r="F299" s="272">
        <v>0.042</v>
      </c>
      <c r="G299" s="128">
        <f>F299*C307</f>
        <v>0.42000000000000004</v>
      </c>
      <c r="H299" s="244">
        <f t="shared" si="38"/>
        <v>-0.867500567704723</v>
      </c>
      <c r="I299" s="244">
        <f t="shared" si="39"/>
        <v>-0.03643502384359837</v>
      </c>
      <c r="J299" s="244"/>
      <c r="K299" s="244"/>
      <c r="L299" s="244"/>
    </row>
    <row r="300" spans="2:12" ht="12.75">
      <c r="B300" s="248"/>
      <c r="C300" s="264">
        <v>4</v>
      </c>
      <c r="D300" s="264"/>
      <c r="E300" s="264"/>
      <c r="F300" s="273">
        <v>0.05</v>
      </c>
      <c r="G300" s="264">
        <f>F300*C307</f>
        <v>0.5</v>
      </c>
      <c r="H300" s="265">
        <f t="shared" si="38"/>
        <v>-0.6931471805599453</v>
      </c>
      <c r="I300" s="265">
        <f t="shared" si="39"/>
        <v>-0.03465735902799726</v>
      </c>
      <c r="J300" s="265"/>
      <c r="K300" s="265"/>
      <c r="L300" s="265"/>
    </row>
    <row r="301" spans="2:12" ht="12.75">
      <c r="B301" s="248"/>
      <c r="C301" s="128">
        <v>5</v>
      </c>
      <c r="D301" s="128"/>
      <c r="E301" s="128"/>
      <c r="F301" s="272">
        <v>0.057999999999999996</v>
      </c>
      <c r="G301" s="128">
        <f>F301*C307</f>
        <v>0.58</v>
      </c>
      <c r="H301" s="244">
        <f t="shared" si="38"/>
        <v>-0.5447271754416722</v>
      </c>
      <c r="I301" s="244">
        <f t="shared" si="39"/>
        <v>-0.03159417617561698</v>
      </c>
      <c r="J301" s="244"/>
      <c r="K301" s="244"/>
      <c r="L301" s="244"/>
    </row>
    <row r="302" spans="2:12" ht="12.75">
      <c r="B302" s="248"/>
      <c r="C302" s="264">
        <v>6</v>
      </c>
      <c r="D302" s="264"/>
      <c r="E302" s="264"/>
      <c r="F302" s="273">
        <v>0.068</v>
      </c>
      <c r="G302" s="264">
        <f>F302*C307</f>
        <v>0.68</v>
      </c>
      <c r="H302" s="265">
        <f t="shared" si="38"/>
        <v>-0.3856624808119846</v>
      </c>
      <c r="I302" s="265">
        <f t="shared" si="39"/>
        <v>-0.026225048695214956</v>
      </c>
      <c r="J302" s="265"/>
      <c r="K302" s="265"/>
      <c r="L302" s="265"/>
    </row>
    <row r="303" spans="2:12" ht="12.75">
      <c r="B303" s="248"/>
      <c r="C303" s="128">
        <v>7</v>
      </c>
      <c r="D303" s="128"/>
      <c r="E303" s="128"/>
      <c r="F303" s="272">
        <v>0.083</v>
      </c>
      <c r="G303" s="128">
        <f>F303*C307</f>
        <v>0.8300000000000001</v>
      </c>
      <c r="H303" s="244">
        <f t="shared" si="38"/>
        <v>-0.18632957819149337</v>
      </c>
      <c r="I303" s="244">
        <f t="shared" si="39"/>
        <v>-0.01546535498989395</v>
      </c>
      <c r="J303" s="244"/>
      <c r="K303" s="244"/>
      <c r="L303" s="244"/>
    </row>
    <row r="304" spans="2:12" ht="12.75">
      <c r="B304" s="248"/>
      <c r="C304" s="264">
        <v>8</v>
      </c>
      <c r="D304" s="264"/>
      <c r="E304" s="264"/>
      <c r="F304" s="273">
        <v>0.107</v>
      </c>
      <c r="G304" s="264">
        <f>F304*C307</f>
        <v>1.07</v>
      </c>
      <c r="H304" s="265">
        <f t="shared" si="38"/>
        <v>0.06765864847381486</v>
      </c>
      <c r="I304" s="265">
        <f t="shared" si="39"/>
        <v>0.00723947538669819</v>
      </c>
      <c r="J304" s="265"/>
      <c r="K304" s="265"/>
      <c r="L304" s="265"/>
    </row>
    <row r="305" spans="2:12" ht="12.75">
      <c r="B305" s="248"/>
      <c r="C305" s="128">
        <v>9</v>
      </c>
      <c r="D305" s="128"/>
      <c r="E305" s="128"/>
      <c r="F305" s="272">
        <v>0.156</v>
      </c>
      <c r="G305" s="128">
        <f>F305*C307</f>
        <v>1.56</v>
      </c>
      <c r="H305" s="244">
        <f t="shared" si="38"/>
        <v>0.44468582126144574</v>
      </c>
      <c r="I305" s="244">
        <f t="shared" si="39"/>
        <v>0.06937098811678553</v>
      </c>
      <c r="J305" s="244"/>
      <c r="K305" s="244"/>
      <c r="L305" s="244"/>
    </row>
    <row r="306" spans="2:12" ht="12.75">
      <c r="B306" s="248"/>
      <c r="C306" s="264">
        <v>10</v>
      </c>
      <c r="D306" s="264"/>
      <c r="E306" s="264"/>
      <c r="F306" s="273">
        <v>0.38299999999999995</v>
      </c>
      <c r="G306" s="264">
        <f>F306*C307</f>
        <v>3.8299999999999996</v>
      </c>
      <c r="H306" s="265">
        <f t="shared" si="38"/>
        <v>1.3428648031925545</v>
      </c>
      <c r="I306" s="265">
        <f t="shared" si="39"/>
        <v>0.5143172196227483</v>
      </c>
      <c r="J306" s="265"/>
      <c r="K306" s="265"/>
      <c r="L306" s="265"/>
    </row>
    <row r="307" spans="2:13" ht="12.75">
      <c r="B307" s="248"/>
      <c r="C307" s="63">
        <f>COUNT(C297:C306)</f>
        <v>10</v>
      </c>
      <c r="D307" s="63">
        <v>25.8</v>
      </c>
      <c r="E307" s="269">
        <f>D307/$D$351</f>
        <v>0.013313380463388202</v>
      </c>
      <c r="F307" s="269">
        <f>SUM(F297:F306)</f>
        <v>1</v>
      </c>
      <c r="G307" s="63"/>
      <c r="H307" s="266"/>
      <c r="I307" s="266">
        <f>SUM(I297:I306)</f>
        <v>0.3777760955360154</v>
      </c>
      <c r="J307" s="266">
        <f>E307*I307</f>
        <v>0.005029476889844262</v>
      </c>
      <c r="K307" s="292">
        <v>52.7</v>
      </c>
      <c r="L307" s="266">
        <f>E307*LN(E307*(K$351/K307))</f>
        <v>-0.0012196644323603035</v>
      </c>
      <c r="M307" s="286"/>
    </row>
    <row r="308" spans="2:12" ht="12.75">
      <c r="B308" s="248"/>
      <c r="C308" s="52"/>
      <c r="D308" s="52"/>
      <c r="E308" s="130"/>
      <c r="F308" s="133"/>
      <c r="G308" s="133"/>
      <c r="H308" s="133"/>
      <c r="I308" s="133"/>
      <c r="J308" s="207"/>
      <c r="K308" s="281"/>
      <c r="L308" s="248"/>
    </row>
    <row r="309" spans="2:12" ht="20.25" customHeight="1">
      <c r="B309" s="248"/>
      <c r="C309" s="416" t="s">
        <v>95</v>
      </c>
      <c r="D309" s="416"/>
      <c r="E309" s="416"/>
      <c r="F309" s="416"/>
      <c r="G309" s="416"/>
      <c r="H309" s="416"/>
      <c r="I309" s="416"/>
      <c r="J309" s="416"/>
      <c r="K309" s="416"/>
      <c r="L309" s="416"/>
    </row>
    <row r="310" spans="2:12" ht="12.75">
      <c r="B310" s="248"/>
      <c r="C310" s="52"/>
      <c r="D310" s="52"/>
      <c r="E310" s="52"/>
      <c r="F310" s="52"/>
      <c r="G310" s="52"/>
      <c r="H310" s="52"/>
      <c r="I310" s="52"/>
      <c r="J310" s="52"/>
      <c r="K310" s="281"/>
      <c r="L310" s="248"/>
    </row>
    <row r="311" spans="2:12" ht="12.75">
      <c r="B311" s="248"/>
      <c r="C311" s="128">
        <v>1</v>
      </c>
      <c r="D311" s="128"/>
      <c r="E311" s="128"/>
      <c r="F311" s="272">
        <v>0.024</v>
      </c>
      <c r="G311" s="128">
        <f>F311*C321</f>
        <v>0.24</v>
      </c>
      <c r="H311" s="244">
        <f>LN(G311)</f>
        <v>-1.4271163556401458</v>
      </c>
      <c r="I311" s="244">
        <f>F311*H311</f>
        <v>-0.0342507925353635</v>
      </c>
      <c r="J311" s="244"/>
      <c r="K311" s="244"/>
      <c r="L311" s="244"/>
    </row>
    <row r="312" spans="2:12" ht="12.75">
      <c r="B312" s="248"/>
      <c r="C312" s="264">
        <v>2</v>
      </c>
      <c r="D312" s="264"/>
      <c r="E312" s="264"/>
      <c r="F312" s="273">
        <v>0.04</v>
      </c>
      <c r="G312" s="264">
        <f>F312*C321</f>
        <v>0.4</v>
      </c>
      <c r="H312" s="265">
        <f aca="true" t="shared" si="40" ref="H312:H320">LN(G312)</f>
        <v>-0.916290731874155</v>
      </c>
      <c r="I312" s="265">
        <f aca="true" t="shared" si="41" ref="I312:I320">F312*H312</f>
        <v>-0.0366516292749662</v>
      </c>
      <c r="J312" s="265"/>
      <c r="K312" s="265"/>
      <c r="L312" s="265"/>
    </row>
    <row r="313" spans="2:12" ht="12.75">
      <c r="B313" s="248"/>
      <c r="C313" s="128">
        <v>3</v>
      </c>
      <c r="D313" s="128"/>
      <c r="E313" s="128"/>
      <c r="F313" s="272">
        <v>0.05</v>
      </c>
      <c r="G313" s="128">
        <f>F313*C321</f>
        <v>0.5</v>
      </c>
      <c r="H313" s="244">
        <f t="shared" si="40"/>
        <v>-0.6931471805599453</v>
      </c>
      <c r="I313" s="244">
        <f t="shared" si="41"/>
        <v>-0.03465735902799726</v>
      </c>
      <c r="J313" s="244"/>
      <c r="K313" s="244"/>
      <c r="L313" s="244"/>
    </row>
    <row r="314" spans="2:12" ht="12.75">
      <c r="B314" s="248"/>
      <c r="C314" s="264">
        <v>4</v>
      </c>
      <c r="D314" s="264"/>
      <c r="E314" s="264"/>
      <c r="F314" s="273">
        <v>0.06</v>
      </c>
      <c r="G314" s="264">
        <f>F314*C321</f>
        <v>0.6</v>
      </c>
      <c r="H314" s="265">
        <f t="shared" si="40"/>
        <v>-0.5108256237659907</v>
      </c>
      <c r="I314" s="265">
        <f t="shared" si="41"/>
        <v>-0.030649537425959442</v>
      </c>
      <c r="J314" s="265"/>
      <c r="K314" s="265"/>
      <c r="L314" s="265"/>
    </row>
    <row r="315" spans="2:12" ht="12.75">
      <c r="B315" s="248"/>
      <c r="C315" s="128">
        <v>5</v>
      </c>
      <c r="D315" s="128"/>
      <c r="E315" s="128"/>
      <c r="F315" s="272">
        <v>0.071</v>
      </c>
      <c r="G315" s="128">
        <f>F315*C321</f>
        <v>0.71</v>
      </c>
      <c r="H315" s="244">
        <f t="shared" si="40"/>
        <v>-0.342490308946776</v>
      </c>
      <c r="I315" s="244">
        <f t="shared" si="41"/>
        <v>-0.024316811935221096</v>
      </c>
      <c r="J315" s="244"/>
      <c r="K315" s="244"/>
      <c r="L315" s="244"/>
    </row>
    <row r="316" spans="2:12" ht="12.75">
      <c r="B316" s="248"/>
      <c r="C316" s="264">
        <v>6</v>
      </c>
      <c r="D316" s="264"/>
      <c r="E316" s="264"/>
      <c r="F316" s="273">
        <v>0.085</v>
      </c>
      <c r="G316" s="264">
        <f>F316*C321</f>
        <v>0.8500000000000001</v>
      </c>
      <c r="H316" s="265">
        <f t="shared" si="40"/>
        <v>-0.1625189294977748</v>
      </c>
      <c r="I316" s="265">
        <f t="shared" si="41"/>
        <v>-0.013814109007310858</v>
      </c>
      <c r="J316" s="265"/>
      <c r="K316" s="265"/>
      <c r="L316" s="265"/>
    </row>
    <row r="317" spans="2:12" ht="12.75">
      <c r="B317" s="248"/>
      <c r="C317" s="128">
        <v>7</v>
      </c>
      <c r="D317" s="128"/>
      <c r="E317" s="128"/>
      <c r="F317" s="272">
        <v>0.10099999999999999</v>
      </c>
      <c r="G317" s="128">
        <f>F317*C321</f>
        <v>1.01</v>
      </c>
      <c r="H317" s="244">
        <f t="shared" si="40"/>
        <v>0.009950330853168092</v>
      </c>
      <c r="I317" s="244">
        <f t="shared" si="41"/>
        <v>0.0010049834161699773</v>
      </c>
      <c r="J317" s="244"/>
      <c r="K317" s="244"/>
      <c r="L317" s="244"/>
    </row>
    <row r="318" spans="2:12" ht="12.75">
      <c r="B318" s="248"/>
      <c r="C318" s="264">
        <v>8</v>
      </c>
      <c r="D318" s="264"/>
      <c r="E318" s="264"/>
      <c r="F318" s="273">
        <v>0.12300000000000001</v>
      </c>
      <c r="G318" s="264">
        <f>F318*C321</f>
        <v>1.2300000000000002</v>
      </c>
      <c r="H318" s="265">
        <f t="shared" si="40"/>
        <v>0.2070141693843263</v>
      </c>
      <c r="I318" s="265">
        <f t="shared" si="41"/>
        <v>0.025462742834272137</v>
      </c>
      <c r="J318" s="265"/>
      <c r="K318" s="265"/>
      <c r="L318" s="265"/>
    </row>
    <row r="319" spans="2:12" ht="12.75">
      <c r="B319" s="248"/>
      <c r="C319" s="128">
        <v>9</v>
      </c>
      <c r="D319" s="128"/>
      <c r="E319" s="128"/>
      <c r="F319" s="272">
        <v>0.158</v>
      </c>
      <c r="G319" s="128">
        <f>F319*C321</f>
        <v>1.58</v>
      </c>
      <c r="H319" s="244">
        <f t="shared" si="40"/>
        <v>0.4574248470388755</v>
      </c>
      <c r="I319" s="244">
        <f t="shared" si="41"/>
        <v>0.07227312583214232</v>
      </c>
      <c r="J319" s="244"/>
      <c r="K319" s="244"/>
      <c r="L319" s="244"/>
    </row>
    <row r="320" spans="2:12" ht="12.75">
      <c r="B320" s="248"/>
      <c r="C320" s="264">
        <v>10</v>
      </c>
      <c r="D320" s="264"/>
      <c r="E320" s="264"/>
      <c r="F320" s="273">
        <v>0.28800000000000003</v>
      </c>
      <c r="G320" s="264">
        <f>F320*C321</f>
        <v>2.8800000000000003</v>
      </c>
      <c r="H320" s="265">
        <f t="shared" si="40"/>
        <v>1.0577902941478547</v>
      </c>
      <c r="I320" s="265">
        <f t="shared" si="41"/>
        <v>0.3046436047145822</v>
      </c>
      <c r="J320" s="265"/>
      <c r="K320" s="265"/>
      <c r="L320" s="265"/>
    </row>
    <row r="321" spans="2:13" ht="12.75">
      <c r="B321" s="248"/>
      <c r="C321" s="63">
        <f>COUNT(C311:C320)</f>
        <v>10</v>
      </c>
      <c r="D321" s="63">
        <v>10.3</v>
      </c>
      <c r="E321" s="269">
        <f>D321/$D$351</f>
        <v>0.005315031735383662</v>
      </c>
      <c r="F321" s="269">
        <f>SUM(F311:F320)</f>
        <v>1</v>
      </c>
      <c r="G321" s="63"/>
      <c r="H321" s="266"/>
      <c r="I321" s="266">
        <f>SUM(I311:I320)</f>
        <v>0.22904421759034826</v>
      </c>
      <c r="J321" s="266">
        <f>E321*I321</f>
        <v>0.0012173772852988218</v>
      </c>
      <c r="K321" s="292">
        <v>31.9</v>
      </c>
      <c r="L321" s="266">
        <f>E321*LN(E321*(K$351/K321))</f>
        <v>-0.0026991489227998692</v>
      </c>
      <c r="M321" s="286"/>
    </row>
    <row r="322" spans="2:12" ht="12.75">
      <c r="B322" s="248"/>
      <c r="C322" s="52"/>
      <c r="D322" s="52"/>
      <c r="E322" s="130"/>
      <c r="F322" s="133"/>
      <c r="G322" s="133"/>
      <c r="H322" s="133"/>
      <c r="I322" s="133"/>
      <c r="J322" s="207"/>
      <c r="K322" s="281"/>
      <c r="L322" s="248"/>
    </row>
    <row r="323" spans="2:12" ht="15.75">
      <c r="B323" s="248"/>
      <c r="C323" s="416" t="s">
        <v>96</v>
      </c>
      <c r="D323" s="416"/>
      <c r="E323" s="416"/>
      <c r="F323" s="416"/>
      <c r="G323" s="416"/>
      <c r="H323" s="416"/>
      <c r="I323" s="416"/>
      <c r="J323" s="416"/>
      <c r="K323" s="416"/>
      <c r="L323" s="416"/>
    </row>
    <row r="324" spans="2:12" ht="12.75">
      <c r="B324" s="248"/>
      <c r="C324" s="52"/>
      <c r="D324" s="52"/>
      <c r="E324" s="52"/>
      <c r="F324" s="52"/>
      <c r="G324" s="52"/>
      <c r="H324" s="52"/>
      <c r="I324" s="52"/>
      <c r="J324" s="52"/>
      <c r="K324" s="281"/>
      <c r="L324" s="248"/>
    </row>
    <row r="325" spans="2:12" ht="12.75">
      <c r="B325" s="248"/>
      <c r="C325" s="128">
        <v>1</v>
      </c>
      <c r="D325" s="128"/>
      <c r="E325" s="128"/>
      <c r="F325" s="272">
        <v>0.015</v>
      </c>
      <c r="G325" s="128">
        <f>F325*C335</f>
        <v>0.15</v>
      </c>
      <c r="H325" s="244">
        <f>LN(G325)</f>
        <v>-1.8971199848858813</v>
      </c>
      <c r="I325" s="244">
        <f>F325*H325</f>
        <v>-0.02845679977328822</v>
      </c>
      <c r="J325" s="244"/>
      <c r="K325" s="244"/>
      <c r="L325" s="244"/>
    </row>
    <row r="326" spans="2:12" ht="12.75">
      <c r="B326" s="248"/>
      <c r="C326" s="264">
        <v>2</v>
      </c>
      <c r="D326" s="264"/>
      <c r="E326" s="264"/>
      <c r="F326" s="273">
        <v>0.028999999999999998</v>
      </c>
      <c r="G326" s="264">
        <f>F326*C335</f>
        <v>0.29</v>
      </c>
      <c r="H326" s="265">
        <f aca="true" t="shared" si="42" ref="H326:H334">LN(G326)</f>
        <v>-1.2378743560016174</v>
      </c>
      <c r="I326" s="265">
        <f aca="true" t="shared" si="43" ref="I326:I334">F326*H326</f>
        <v>-0.0358983563240469</v>
      </c>
      <c r="J326" s="265"/>
      <c r="K326" s="265"/>
      <c r="L326" s="265"/>
    </row>
    <row r="327" spans="2:12" ht="12.75">
      <c r="B327" s="248"/>
      <c r="C327" s="128">
        <v>3</v>
      </c>
      <c r="D327" s="128"/>
      <c r="E327" s="128"/>
      <c r="F327" s="272">
        <v>0.039</v>
      </c>
      <c r="G327" s="128">
        <f>F327*C335</f>
        <v>0.39</v>
      </c>
      <c r="H327" s="244">
        <f t="shared" si="42"/>
        <v>-0.941608539858445</v>
      </c>
      <c r="I327" s="244">
        <f t="shared" si="43"/>
        <v>-0.03672273305447935</v>
      </c>
      <c r="J327" s="244"/>
      <c r="K327" s="244"/>
      <c r="L327" s="244"/>
    </row>
    <row r="328" spans="2:12" ht="12.75">
      <c r="B328" s="248"/>
      <c r="C328" s="264">
        <v>4</v>
      </c>
      <c r="D328" s="264"/>
      <c r="E328" s="264"/>
      <c r="F328" s="273">
        <v>0.048</v>
      </c>
      <c r="G328" s="264">
        <f>F328*C335</f>
        <v>0.48</v>
      </c>
      <c r="H328" s="265">
        <f t="shared" si="42"/>
        <v>-0.7339691750802004</v>
      </c>
      <c r="I328" s="265">
        <f t="shared" si="43"/>
        <v>-0.03523052040384962</v>
      </c>
      <c r="J328" s="265"/>
      <c r="K328" s="265"/>
      <c r="L328" s="265"/>
    </row>
    <row r="329" spans="2:12" ht="12.75">
      <c r="B329" s="248"/>
      <c r="C329" s="128">
        <v>5</v>
      </c>
      <c r="D329" s="128"/>
      <c r="E329" s="128"/>
      <c r="F329" s="272">
        <v>0.057999999999999996</v>
      </c>
      <c r="G329" s="128">
        <f>F329*C335</f>
        <v>0.58</v>
      </c>
      <c r="H329" s="244">
        <f t="shared" si="42"/>
        <v>-0.5447271754416722</v>
      </c>
      <c r="I329" s="244">
        <f t="shared" si="43"/>
        <v>-0.03159417617561698</v>
      </c>
      <c r="J329" s="244"/>
      <c r="K329" s="244"/>
      <c r="L329" s="244"/>
    </row>
    <row r="330" spans="2:12" ht="12.75">
      <c r="B330" s="248"/>
      <c r="C330" s="264">
        <v>6</v>
      </c>
      <c r="D330" s="264"/>
      <c r="E330" s="264"/>
      <c r="F330" s="273">
        <v>0.07200000000000001</v>
      </c>
      <c r="G330" s="264">
        <f>F330*C335</f>
        <v>0.7200000000000001</v>
      </c>
      <c r="H330" s="265">
        <f t="shared" si="42"/>
        <v>-0.32850406697203594</v>
      </c>
      <c r="I330" s="265">
        <f t="shared" si="43"/>
        <v>-0.023652292821986592</v>
      </c>
      <c r="J330" s="265"/>
      <c r="K330" s="265"/>
      <c r="L330" s="265"/>
    </row>
    <row r="331" spans="2:12" ht="12.75">
      <c r="B331" s="248"/>
      <c r="C331" s="128">
        <v>7</v>
      </c>
      <c r="D331" s="128"/>
      <c r="E331" s="128"/>
      <c r="F331" s="272">
        <v>0.091</v>
      </c>
      <c r="G331" s="128">
        <f>F331*C335</f>
        <v>0.9099999999999999</v>
      </c>
      <c r="H331" s="244">
        <f t="shared" si="42"/>
        <v>-0.09431067947124142</v>
      </c>
      <c r="I331" s="244">
        <f t="shared" si="43"/>
        <v>-0.008582271831882968</v>
      </c>
      <c r="J331" s="244"/>
      <c r="K331" s="244"/>
      <c r="L331" s="244"/>
    </row>
    <row r="332" spans="2:12" ht="12.75">
      <c r="B332" s="248"/>
      <c r="C332" s="264">
        <v>8</v>
      </c>
      <c r="D332" s="264"/>
      <c r="E332" s="264"/>
      <c r="F332" s="273">
        <v>0.11699999999999999</v>
      </c>
      <c r="G332" s="264">
        <f>F332*C335</f>
        <v>1.17</v>
      </c>
      <c r="H332" s="265">
        <f t="shared" si="42"/>
        <v>0.1570037488096647</v>
      </c>
      <c r="I332" s="265">
        <f t="shared" si="43"/>
        <v>0.01836943861073077</v>
      </c>
      <c r="J332" s="265"/>
      <c r="K332" s="265"/>
      <c r="L332" s="265"/>
    </row>
    <row r="333" spans="2:12" ht="12.75">
      <c r="B333" s="248"/>
      <c r="C333" s="128">
        <v>9</v>
      </c>
      <c r="D333" s="128"/>
      <c r="E333" s="128"/>
      <c r="F333" s="272">
        <v>0.171</v>
      </c>
      <c r="G333" s="128">
        <f>F333*C335</f>
        <v>1.7100000000000002</v>
      </c>
      <c r="H333" s="244">
        <f t="shared" si="42"/>
        <v>0.5364933705145686</v>
      </c>
      <c r="I333" s="244">
        <f t="shared" si="43"/>
        <v>0.09174036635799124</v>
      </c>
      <c r="J333" s="244"/>
      <c r="K333" s="244"/>
      <c r="L333" s="244"/>
    </row>
    <row r="334" spans="2:12" ht="12.75">
      <c r="B334" s="248"/>
      <c r="C334" s="264">
        <v>10</v>
      </c>
      <c r="D334" s="264"/>
      <c r="E334" s="264"/>
      <c r="F334" s="273">
        <v>0.36</v>
      </c>
      <c r="G334" s="264">
        <f>F334*C335</f>
        <v>3.5999999999999996</v>
      </c>
      <c r="H334" s="265">
        <f t="shared" si="42"/>
        <v>1.2809338454620642</v>
      </c>
      <c r="I334" s="265">
        <f t="shared" si="43"/>
        <v>0.4611361843663431</v>
      </c>
      <c r="J334" s="265"/>
      <c r="K334" s="265"/>
      <c r="L334" s="265"/>
    </row>
    <row r="335" spans="2:13" ht="12.75">
      <c r="B335" s="248"/>
      <c r="C335" s="63">
        <f>COUNT(C325:C334)</f>
        <v>10</v>
      </c>
      <c r="D335" s="63">
        <v>13</v>
      </c>
      <c r="E335" s="269">
        <f>D335/$D$351</f>
        <v>0.006708292481552194</v>
      </c>
      <c r="F335" s="269">
        <f>SUM(F325:F334)</f>
        <v>1</v>
      </c>
      <c r="G335" s="63"/>
      <c r="H335" s="266"/>
      <c r="I335" s="266">
        <f>SUM(I325:I334)</f>
        <v>0.37110883894991453</v>
      </c>
      <c r="J335" s="266">
        <f>E335*I335</f>
        <v>0.0024895066341652757</v>
      </c>
      <c r="K335" s="292">
        <v>23.2</v>
      </c>
      <c r="L335" s="266">
        <f>E335*LN(E335*(K$351/K335))</f>
        <v>0.0002913150869150106</v>
      </c>
      <c r="M335" s="286"/>
    </row>
    <row r="336" spans="2:12" ht="12.75">
      <c r="B336" s="248"/>
      <c r="C336" s="52"/>
      <c r="D336" s="52"/>
      <c r="E336" s="130"/>
      <c r="F336" s="133"/>
      <c r="G336" s="133"/>
      <c r="H336" s="133"/>
      <c r="I336" s="133"/>
      <c r="J336" s="207"/>
      <c r="K336" s="281"/>
      <c r="L336" s="248"/>
    </row>
    <row r="337" spans="2:12" ht="15.75" customHeight="1">
      <c r="B337" s="248"/>
      <c r="C337" s="416" t="s">
        <v>382</v>
      </c>
      <c r="D337" s="416"/>
      <c r="E337" s="416"/>
      <c r="F337" s="416"/>
      <c r="G337" s="416"/>
      <c r="H337" s="416"/>
      <c r="I337" s="416"/>
      <c r="J337" s="416"/>
      <c r="K337" s="416"/>
      <c r="L337" s="416"/>
    </row>
    <row r="338" spans="2:12" ht="12.75">
      <c r="B338" s="248"/>
      <c r="C338" s="52"/>
      <c r="D338" s="52"/>
      <c r="E338" s="52"/>
      <c r="F338" s="52"/>
      <c r="G338" s="52"/>
      <c r="H338" s="52"/>
      <c r="I338" s="52"/>
      <c r="J338" s="52"/>
      <c r="K338" s="281"/>
      <c r="L338" s="248"/>
    </row>
    <row r="339" spans="2:12" ht="12.75">
      <c r="B339" s="248"/>
      <c r="C339" s="128">
        <v>1</v>
      </c>
      <c r="D339" s="128"/>
      <c r="E339" s="128"/>
      <c r="F339" s="272">
        <v>0.026000000000000002</v>
      </c>
      <c r="G339" s="128">
        <f>F339*C349</f>
        <v>0.26</v>
      </c>
      <c r="H339" s="244">
        <f>LN(G339)</f>
        <v>-1.3470736479666092</v>
      </c>
      <c r="I339" s="244">
        <f>F339*H339</f>
        <v>-0.03502391484713184</v>
      </c>
      <c r="J339" s="244"/>
      <c r="K339" s="244"/>
      <c r="L339" s="244"/>
    </row>
    <row r="340" spans="2:12" ht="12.75">
      <c r="B340" s="248"/>
      <c r="C340" s="264">
        <v>2</v>
      </c>
      <c r="D340" s="264"/>
      <c r="E340" s="264"/>
      <c r="F340" s="273">
        <v>0.039</v>
      </c>
      <c r="G340" s="264">
        <f>F340*C349</f>
        <v>0.39</v>
      </c>
      <c r="H340" s="265">
        <f aca="true" t="shared" si="44" ref="H340:H348">LN(G340)</f>
        <v>-0.941608539858445</v>
      </c>
      <c r="I340" s="265">
        <f aca="true" t="shared" si="45" ref="I340:I348">F340*H340</f>
        <v>-0.03672273305447935</v>
      </c>
      <c r="J340" s="265"/>
      <c r="K340" s="265"/>
      <c r="L340" s="265"/>
    </row>
    <row r="341" spans="2:12" ht="12.75">
      <c r="B341" s="248"/>
      <c r="C341" s="128">
        <v>3</v>
      </c>
      <c r="D341" s="128"/>
      <c r="E341" s="128"/>
      <c r="F341" s="272">
        <v>0.047</v>
      </c>
      <c r="G341" s="128">
        <f>F341*C349</f>
        <v>0.47</v>
      </c>
      <c r="H341" s="244">
        <f t="shared" si="44"/>
        <v>-0.7550225842780328</v>
      </c>
      <c r="I341" s="244">
        <f t="shared" si="45"/>
        <v>-0.035486061461067545</v>
      </c>
      <c r="J341" s="244"/>
      <c r="K341" s="244"/>
      <c r="L341" s="244"/>
    </row>
    <row r="342" spans="2:12" ht="12.75">
      <c r="B342" s="248"/>
      <c r="C342" s="264">
        <v>4</v>
      </c>
      <c r="D342" s="264"/>
      <c r="E342" s="264"/>
      <c r="F342" s="273">
        <v>0.054000000000000006</v>
      </c>
      <c r="G342" s="264">
        <f>F342*C349</f>
        <v>0.54</v>
      </c>
      <c r="H342" s="265">
        <f t="shared" si="44"/>
        <v>-0.616186139423817</v>
      </c>
      <c r="I342" s="265">
        <f t="shared" si="45"/>
        <v>-0.03327405152888612</v>
      </c>
      <c r="J342" s="265"/>
      <c r="K342" s="265"/>
      <c r="L342" s="265"/>
    </row>
    <row r="343" spans="2:12" ht="12.75">
      <c r="B343" s="248"/>
      <c r="C343" s="128">
        <v>5</v>
      </c>
      <c r="D343" s="128"/>
      <c r="E343" s="128"/>
      <c r="F343" s="272">
        <v>0.063</v>
      </c>
      <c r="G343" s="128">
        <f>F343*C349</f>
        <v>0.63</v>
      </c>
      <c r="H343" s="244">
        <f t="shared" si="44"/>
        <v>-0.4620354595965587</v>
      </c>
      <c r="I343" s="244">
        <f t="shared" si="45"/>
        <v>-0.029108233954583198</v>
      </c>
      <c r="J343" s="244"/>
      <c r="K343" s="244"/>
      <c r="L343" s="244"/>
    </row>
    <row r="344" spans="2:12" ht="12.75">
      <c r="B344" s="248"/>
      <c r="C344" s="264">
        <v>6</v>
      </c>
      <c r="D344" s="264"/>
      <c r="E344" s="264"/>
      <c r="F344" s="273">
        <v>0.07400000000000001</v>
      </c>
      <c r="G344" s="264">
        <f>F344*C349</f>
        <v>0.7400000000000001</v>
      </c>
      <c r="H344" s="265">
        <f t="shared" si="44"/>
        <v>-0.3011050927839215</v>
      </c>
      <c r="I344" s="265">
        <f t="shared" si="45"/>
        <v>-0.022281776866010194</v>
      </c>
      <c r="J344" s="265"/>
      <c r="K344" s="265"/>
      <c r="L344" s="265"/>
    </row>
    <row r="345" spans="2:12" ht="12.75">
      <c r="B345" s="248"/>
      <c r="C345" s="128">
        <v>7</v>
      </c>
      <c r="D345" s="128"/>
      <c r="E345" s="128"/>
      <c r="F345" s="272">
        <v>0.085</v>
      </c>
      <c r="G345" s="128">
        <f>F345*C349</f>
        <v>0.8500000000000001</v>
      </c>
      <c r="H345" s="244">
        <f t="shared" si="44"/>
        <v>-0.1625189294977748</v>
      </c>
      <c r="I345" s="244">
        <f t="shared" si="45"/>
        <v>-0.013814109007310858</v>
      </c>
      <c r="J345" s="244"/>
      <c r="K345" s="244"/>
      <c r="L345" s="244"/>
    </row>
    <row r="346" spans="2:12" ht="12.75">
      <c r="B346" s="248"/>
      <c r="C346" s="264">
        <v>8</v>
      </c>
      <c r="D346" s="264"/>
      <c r="E346" s="264"/>
      <c r="F346" s="273">
        <v>0.105</v>
      </c>
      <c r="G346" s="264">
        <f>F346*C349</f>
        <v>1.05</v>
      </c>
      <c r="H346" s="265">
        <f t="shared" si="44"/>
        <v>0.04879016416943205</v>
      </c>
      <c r="I346" s="265">
        <f t="shared" si="45"/>
        <v>0.005122967237790365</v>
      </c>
      <c r="J346" s="265"/>
      <c r="K346" s="265"/>
      <c r="L346" s="265"/>
    </row>
    <row r="347" spans="2:12" ht="12.75">
      <c r="B347" s="248"/>
      <c r="C347" s="128">
        <v>9</v>
      </c>
      <c r="D347" s="128"/>
      <c r="E347" s="128"/>
      <c r="F347" s="272">
        <v>0.142</v>
      </c>
      <c r="G347" s="128">
        <f>F347*C349</f>
        <v>1.42</v>
      </c>
      <c r="H347" s="244">
        <f t="shared" si="44"/>
        <v>0.35065687161316933</v>
      </c>
      <c r="I347" s="244">
        <f t="shared" si="45"/>
        <v>0.04979327576907004</v>
      </c>
      <c r="J347" s="244"/>
      <c r="K347" s="244"/>
      <c r="L347" s="244"/>
    </row>
    <row r="348" spans="2:12" ht="12.75">
      <c r="B348" s="248"/>
      <c r="C348" s="264">
        <v>10</v>
      </c>
      <c r="D348" s="264"/>
      <c r="E348" s="264"/>
      <c r="F348" s="273">
        <v>0.365</v>
      </c>
      <c r="G348" s="264">
        <f>F348*C349</f>
        <v>3.65</v>
      </c>
      <c r="H348" s="265">
        <f t="shared" si="44"/>
        <v>1.2947271675944</v>
      </c>
      <c r="I348" s="265">
        <f t="shared" si="45"/>
        <v>0.47257541617195603</v>
      </c>
      <c r="J348" s="265"/>
      <c r="K348" s="265"/>
      <c r="L348" s="265"/>
    </row>
    <row r="349" spans="2:13" ht="12.75">
      <c r="B349" s="248"/>
      <c r="C349" s="63">
        <f>COUNT(C339:C348)</f>
        <v>10</v>
      </c>
      <c r="D349" s="63">
        <v>15.2</v>
      </c>
      <c r="E349" s="269">
        <f>D349/$D$351</f>
        <v>0.007843541978430258</v>
      </c>
      <c r="F349" s="269">
        <f>SUM(F339:F348)</f>
        <v>1</v>
      </c>
      <c r="G349" s="63"/>
      <c r="H349" s="266"/>
      <c r="I349" s="266">
        <f>SUM(I339:I348)</f>
        <v>0.3217807784593473</v>
      </c>
      <c r="J349" s="266">
        <f>E349*I349</f>
        <v>0.0025239010436978577</v>
      </c>
      <c r="K349" s="292">
        <v>40.8</v>
      </c>
      <c r="L349" s="266">
        <f>E349*LN(E349*(K$351/K349))</f>
        <v>-0.0028609916764151077</v>
      </c>
      <c r="M349" s="286"/>
    </row>
    <row r="350" spans="2:12" ht="12.75">
      <c r="B350" s="248"/>
      <c r="C350" s="52"/>
      <c r="D350" s="52"/>
      <c r="E350" s="130"/>
      <c r="F350" s="133"/>
      <c r="G350" s="133"/>
      <c r="H350" s="133"/>
      <c r="I350" s="133"/>
      <c r="J350" s="207"/>
      <c r="K350" s="281"/>
      <c r="L350" s="248"/>
    </row>
    <row r="351" spans="2:12" ht="12.75">
      <c r="B351" s="125"/>
      <c r="C351" s="139">
        <f>C41+C55+C69+C83+C97+C111+C125+C139+C153+C167+C181+C195+C209+C223+C237+C251+C265+C279+C293+C307+C321+C335+C349</f>
        <v>230</v>
      </c>
      <c r="D351" s="139">
        <f>D41+D55+D69+D83+D97+D111+D125+D139+D153+D167+D181+D195+D209+D223+D237+D251+D265+D279+D293+D307+D321+D335+D349</f>
        <v>1937.9000000000003</v>
      </c>
      <c r="E351" s="139">
        <f>E41+E55+E69+E83+E97+E111+E125+E139+E153+E167+E181+E195+E209+E223+E237+E251+E265+E279+E293+E307+E321+E335+E349</f>
        <v>0.9999999999999997</v>
      </c>
      <c r="F351" s="139"/>
      <c r="G351" s="139"/>
      <c r="H351" s="139"/>
      <c r="I351" s="139"/>
      <c r="J351" s="276">
        <f>J41+J55+J69+J83+J97+J111+J125+J139+J153+J167+J181+J195+J209+J223+J237+J251+J265+J279+J293+J307+J321+J335+J349</f>
        <v>0.36754791820643573</v>
      </c>
      <c r="K351" s="287">
        <f>K41+K55+K69+K83+K97+K111+K125+K139+K153+K167+K181+K195+K209+K223+K237+K251+K265+K279+K293+K307+K321+K335+K349</f>
        <v>3611.8999999999987</v>
      </c>
      <c r="L351" s="276">
        <f>L41+L55+L69+L83+L97+L111+L125+L139+L153+L167+L181+L195+L209+L223+L237+L251+L265+L279+L293+L307+L321+L335+L349</f>
        <v>0.022140828397952044</v>
      </c>
    </row>
    <row r="352" spans="2:12" ht="12.75">
      <c r="B352" s="248"/>
      <c r="C352" s="52"/>
      <c r="D352" s="125"/>
      <c r="E352" s="240"/>
      <c r="F352" s="54"/>
      <c r="G352" s="54"/>
      <c r="H352" s="54"/>
      <c r="I352" s="54"/>
      <c r="J352" s="54"/>
      <c r="K352" s="281"/>
      <c r="L352" s="248"/>
    </row>
    <row r="353" spans="2:12" ht="13.5" thickBot="1">
      <c r="B353" s="248"/>
      <c r="C353" s="289" t="s">
        <v>359</v>
      </c>
      <c r="D353" s="290"/>
      <c r="E353" s="290"/>
      <c r="F353" s="290"/>
      <c r="G353" s="290"/>
      <c r="H353" s="290"/>
      <c r="I353" s="290"/>
      <c r="J353" s="290"/>
      <c r="K353" s="291"/>
      <c r="L353" s="288">
        <f>+J351+L351</f>
        <v>0.3896887466043878</v>
      </c>
    </row>
    <row r="354" spans="2:12" ht="12.75">
      <c r="B354" s="248"/>
      <c r="C354" s="248"/>
      <c r="D354" s="248"/>
      <c r="E354" s="248"/>
      <c r="F354" s="248"/>
      <c r="G354" s="248"/>
      <c r="H354" s="248"/>
      <c r="I354" s="248"/>
      <c r="J354" s="248"/>
      <c r="K354" s="281"/>
      <c r="L354" s="248"/>
    </row>
    <row r="355" spans="2:12" ht="12.75">
      <c r="B355" s="248"/>
      <c r="C355" s="248"/>
      <c r="D355" s="248"/>
      <c r="E355" s="248"/>
      <c r="F355" s="248"/>
      <c r="G355" s="248"/>
      <c r="H355" s="248"/>
      <c r="I355" s="248"/>
      <c r="J355" s="248"/>
      <c r="K355" s="281"/>
      <c r="L355" s="248"/>
    </row>
    <row r="356" spans="2:12" ht="12.75">
      <c r="B356" s="248"/>
      <c r="C356" s="384" t="s">
        <v>438</v>
      </c>
      <c r="D356" s="384"/>
      <c r="E356" s="384"/>
      <c r="F356" s="384"/>
      <c r="G356" s="384"/>
      <c r="H356" s="384"/>
      <c r="I356" s="384"/>
      <c r="J356" s="384"/>
      <c r="K356" s="384"/>
      <c r="L356" s="384"/>
    </row>
    <row r="357" spans="2:12" ht="12.75">
      <c r="B357" s="248"/>
      <c r="C357" s="384"/>
      <c r="D357" s="384"/>
      <c r="E357" s="384"/>
      <c r="F357" s="384"/>
      <c r="G357" s="384"/>
      <c r="H357" s="384"/>
      <c r="I357" s="384"/>
      <c r="J357" s="384"/>
      <c r="K357" s="384"/>
      <c r="L357" s="384"/>
    </row>
    <row r="358" spans="2:12" ht="12.75">
      <c r="B358" s="248"/>
      <c r="C358" s="384"/>
      <c r="D358" s="384"/>
      <c r="E358" s="384"/>
      <c r="F358" s="384"/>
      <c r="G358" s="384"/>
      <c r="H358" s="384"/>
      <c r="I358" s="384"/>
      <c r="J358" s="384"/>
      <c r="K358" s="384"/>
      <c r="L358" s="384"/>
    </row>
    <row r="359" spans="2:12" ht="12.75">
      <c r="B359" s="248"/>
      <c r="C359" s="384"/>
      <c r="D359" s="384"/>
      <c r="E359" s="384"/>
      <c r="F359" s="384"/>
      <c r="G359" s="384"/>
      <c r="H359" s="384"/>
      <c r="I359" s="384"/>
      <c r="J359" s="384"/>
      <c r="K359" s="384"/>
      <c r="L359" s="384"/>
    </row>
    <row r="360" spans="2:12" ht="12.75">
      <c r="B360" s="248"/>
      <c r="C360" s="384"/>
      <c r="D360" s="384"/>
      <c r="E360" s="384"/>
      <c r="F360" s="384"/>
      <c r="G360" s="384"/>
      <c r="H360" s="384"/>
      <c r="I360" s="384"/>
      <c r="J360" s="384"/>
      <c r="K360" s="384"/>
      <c r="L360" s="384"/>
    </row>
    <row r="361" spans="2:12" ht="15">
      <c r="B361" s="246"/>
      <c r="C361" s="417"/>
      <c r="D361" s="417"/>
      <c r="E361" s="417"/>
      <c r="F361" s="417"/>
      <c r="G361" s="417"/>
      <c r="H361" s="417"/>
      <c r="I361" s="417"/>
      <c r="J361" s="417"/>
      <c r="K361" s="417"/>
      <c r="L361" s="417"/>
    </row>
    <row r="362" spans="2:12" ht="29.25" customHeight="1">
      <c r="B362" s="249"/>
      <c r="C362" s="417"/>
      <c r="D362" s="417"/>
      <c r="E362" s="417"/>
      <c r="F362" s="417"/>
      <c r="G362" s="417"/>
      <c r="H362" s="417"/>
      <c r="I362" s="417"/>
      <c r="J362" s="417"/>
      <c r="K362" s="417"/>
      <c r="L362" s="417"/>
    </row>
    <row r="363" spans="2:12" ht="15">
      <c r="B363" s="249"/>
      <c r="C363" s="250"/>
      <c r="D363" s="251"/>
      <c r="E363" s="252"/>
      <c r="F363" s="253"/>
      <c r="G363" s="248"/>
      <c r="H363" s="254"/>
      <c r="I363" s="248"/>
      <c r="J363" s="254"/>
      <c r="K363" s="281"/>
      <c r="L363" s="248"/>
    </row>
    <row r="364" spans="2:12" ht="15">
      <c r="B364" s="249"/>
      <c r="C364" s="250"/>
      <c r="D364" s="251"/>
      <c r="E364" s="252"/>
      <c r="F364" s="253"/>
      <c r="G364" s="248"/>
      <c r="H364" s="254"/>
      <c r="I364" s="248"/>
      <c r="J364" s="254"/>
      <c r="K364" s="281"/>
      <c r="L364" s="248"/>
    </row>
    <row r="365" spans="2:12" ht="15.75">
      <c r="B365" s="89" t="s">
        <v>237</v>
      </c>
      <c r="C365" s="88"/>
      <c r="D365" s="88"/>
      <c r="E365" s="88"/>
      <c r="F365" s="88"/>
      <c r="G365" s="258"/>
      <c r="H365" s="258"/>
      <c r="I365" s="258"/>
      <c r="J365" s="258"/>
      <c r="K365" s="282"/>
      <c r="L365" s="87" t="s">
        <v>235</v>
      </c>
    </row>
    <row r="366" spans="2:12" ht="15">
      <c r="B366" s="249"/>
      <c r="C366" s="250"/>
      <c r="D366" s="251"/>
      <c r="E366" s="252"/>
      <c r="F366" s="253"/>
      <c r="G366" s="248"/>
      <c r="H366" s="254"/>
      <c r="I366" s="248"/>
      <c r="J366" s="254"/>
      <c r="K366" s="281"/>
      <c r="L366" s="248"/>
    </row>
    <row r="367" spans="2:12" ht="15">
      <c r="B367" s="249"/>
      <c r="C367" s="250"/>
      <c r="D367" s="251"/>
      <c r="E367" s="252"/>
      <c r="F367" s="253"/>
      <c r="G367" s="248"/>
      <c r="H367" s="254"/>
      <c r="I367" s="248"/>
      <c r="J367" s="254"/>
      <c r="K367" s="281"/>
      <c r="L367" s="248"/>
    </row>
    <row r="368" spans="2:12" ht="15">
      <c r="B368" s="249"/>
      <c r="C368" s="250"/>
      <c r="D368" s="251"/>
      <c r="E368" s="252"/>
      <c r="F368" s="253"/>
      <c r="G368" s="248"/>
      <c r="H368" s="254"/>
      <c r="I368" s="248"/>
      <c r="J368" s="254"/>
      <c r="K368" s="281"/>
      <c r="L368" s="248"/>
    </row>
    <row r="369" spans="2:12" ht="15">
      <c r="B369" s="249"/>
      <c r="C369" s="250"/>
      <c r="D369" s="251"/>
      <c r="E369" s="252"/>
      <c r="F369" s="253"/>
      <c r="G369" s="248"/>
      <c r="H369" s="254"/>
      <c r="I369" s="248"/>
      <c r="J369" s="254"/>
      <c r="K369" s="281"/>
      <c r="L369" s="248"/>
    </row>
    <row r="370" spans="2:12" ht="15">
      <c r="B370" s="249"/>
      <c r="C370" s="250"/>
      <c r="D370" s="251"/>
      <c r="E370" s="252"/>
      <c r="F370" s="253"/>
      <c r="G370" s="248"/>
      <c r="H370" s="254"/>
      <c r="I370" s="248"/>
      <c r="J370" s="254"/>
      <c r="K370" s="281"/>
      <c r="L370" s="248"/>
    </row>
    <row r="371" spans="2:12" ht="15">
      <c r="B371" s="249"/>
      <c r="C371" s="250"/>
      <c r="D371" s="251"/>
      <c r="E371" s="252"/>
      <c r="F371" s="253"/>
      <c r="G371" s="248"/>
      <c r="H371" s="254"/>
      <c r="I371" s="248"/>
      <c r="J371" s="254"/>
      <c r="K371" s="281"/>
      <c r="L371" s="248"/>
    </row>
    <row r="372" spans="2:12" ht="15">
      <c r="B372" s="249"/>
      <c r="C372" s="250"/>
      <c r="D372" s="251"/>
      <c r="E372" s="252"/>
      <c r="F372" s="253"/>
      <c r="G372" s="248"/>
      <c r="H372" s="254"/>
      <c r="I372" s="248"/>
      <c r="J372" s="254"/>
      <c r="K372" s="281"/>
      <c r="L372" s="248"/>
    </row>
    <row r="373" spans="2:12" ht="15">
      <c r="B373" s="249"/>
      <c r="C373" s="250"/>
      <c r="D373" s="251"/>
      <c r="E373" s="252"/>
      <c r="F373" s="253"/>
      <c r="G373" s="248"/>
      <c r="H373" s="254"/>
      <c r="I373" s="248"/>
      <c r="J373" s="254"/>
      <c r="K373" s="281"/>
      <c r="L373" s="248"/>
    </row>
    <row r="374" spans="2:12" ht="15">
      <c r="B374" s="249"/>
      <c r="C374" s="250"/>
      <c r="D374" s="251"/>
      <c r="E374" s="252"/>
      <c r="F374" s="253"/>
      <c r="G374" s="248"/>
      <c r="H374" s="254"/>
      <c r="I374" s="248"/>
      <c r="J374" s="254"/>
      <c r="K374" s="281"/>
      <c r="L374" s="248"/>
    </row>
    <row r="375" spans="2:12" ht="15">
      <c r="B375" s="249"/>
      <c r="C375" s="250"/>
      <c r="D375" s="251"/>
      <c r="E375" s="252"/>
      <c r="F375" s="253"/>
      <c r="G375" s="248"/>
      <c r="H375" s="254"/>
      <c r="I375" s="248"/>
      <c r="J375" s="254"/>
      <c r="K375" s="281"/>
      <c r="L375" s="248"/>
    </row>
    <row r="376" spans="2:12" ht="15">
      <c r="B376" s="249"/>
      <c r="C376" s="250"/>
      <c r="D376" s="251"/>
      <c r="E376" s="252"/>
      <c r="F376" s="253"/>
      <c r="G376" s="248"/>
      <c r="H376" s="254"/>
      <c r="I376" s="248"/>
      <c r="J376" s="254"/>
      <c r="K376" s="281"/>
      <c r="L376" s="248"/>
    </row>
    <row r="377" spans="2:12" ht="15">
      <c r="B377" s="249"/>
      <c r="C377" s="250"/>
      <c r="D377" s="251"/>
      <c r="E377" s="252"/>
      <c r="F377" s="253"/>
      <c r="G377" s="248"/>
      <c r="H377" s="254"/>
      <c r="I377" s="248"/>
      <c r="J377" s="254"/>
      <c r="K377" s="281"/>
      <c r="L377" s="248"/>
    </row>
    <row r="378" spans="2:12" ht="15">
      <c r="B378" s="249"/>
      <c r="C378" s="250"/>
      <c r="D378" s="251"/>
      <c r="E378" s="252"/>
      <c r="F378" s="253"/>
      <c r="G378" s="248"/>
      <c r="H378" s="254"/>
      <c r="I378" s="248"/>
      <c r="J378" s="254"/>
      <c r="K378" s="281"/>
      <c r="L378" s="248"/>
    </row>
    <row r="379" spans="2:12" ht="15">
      <c r="B379" s="249"/>
      <c r="C379" s="250"/>
      <c r="D379" s="251"/>
      <c r="E379" s="252"/>
      <c r="F379" s="253"/>
      <c r="G379" s="248"/>
      <c r="H379" s="254"/>
      <c r="I379" s="248"/>
      <c r="J379" s="254"/>
      <c r="K379" s="281"/>
      <c r="L379" s="248"/>
    </row>
    <row r="380" spans="2:12" ht="15">
      <c r="B380" s="249"/>
      <c r="C380" s="250"/>
      <c r="D380" s="251"/>
      <c r="E380" s="252"/>
      <c r="F380" s="253"/>
      <c r="G380" s="248"/>
      <c r="H380" s="254"/>
      <c r="I380" s="248"/>
      <c r="J380" s="254"/>
      <c r="K380" s="281"/>
      <c r="L380" s="248"/>
    </row>
    <row r="381" spans="2:12" ht="15">
      <c r="B381" s="249"/>
      <c r="C381" s="250"/>
      <c r="D381" s="251"/>
      <c r="E381" s="252"/>
      <c r="F381" s="253"/>
      <c r="G381" s="248"/>
      <c r="H381" s="254"/>
      <c r="I381" s="248"/>
      <c r="J381" s="254"/>
      <c r="K381" s="281"/>
      <c r="L381" s="248"/>
    </row>
    <row r="382" spans="2:12" ht="15">
      <c r="B382" s="249"/>
      <c r="C382" s="250"/>
      <c r="D382" s="251"/>
      <c r="E382" s="252"/>
      <c r="F382" s="253"/>
      <c r="G382" s="248"/>
      <c r="H382" s="254"/>
      <c r="I382" s="248"/>
      <c r="J382" s="254"/>
      <c r="K382" s="281"/>
      <c r="L382" s="248"/>
    </row>
    <row r="383" spans="2:12" ht="15">
      <c r="B383" s="249"/>
      <c r="C383" s="250"/>
      <c r="D383" s="251"/>
      <c r="E383" s="252"/>
      <c r="F383" s="253"/>
      <c r="G383" s="248"/>
      <c r="H383" s="254"/>
      <c r="I383" s="248"/>
      <c r="J383" s="254"/>
      <c r="K383" s="281"/>
      <c r="L383" s="248"/>
    </row>
    <row r="384" spans="2:12" ht="15">
      <c r="B384" s="249"/>
      <c r="C384" s="250"/>
      <c r="D384" s="251"/>
      <c r="E384" s="252"/>
      <c r="F384" s="253"/>
      <c r="G384" s="248"/>
      <c r="H384" s="254"/>
      <c r="I384" s="248"/>
      <c r="J384" s="254"/>
      <c r="K384" s="281"/>
      <c r="L384" s="248"/>
    </row>
    <row r="385" spans="2:12" ht="15">
      <c r="B385" s="249"/>
      <c r="C385" s="255"/>
      <c r="D385" s="255"/>
      <c r="E385" s="248"/>
      <c r="F385" s="248"/>
      <c r="G385" s="248"/>
      <c r="H385" s="256"/>
      <c r="I385" s="248"/>
      <c r="J385" s="256"/>
      <c r="K385" s="281"/>
      <c r="L385" s="248"/>
    </row>
  </sheetData>
  <mergeCells count="28">
    <mergeCell ref="C99:L99"/>
    <mergeCell ref="C113:L113"/>
    <mergeCell ref="C127:L127"/>
    <mergeCell ref="C141:L141"/>
    <mergeCell ref="C43:L43"/>
    <mergeCell ref="C57:L57"/>
    <mergeCell ref="C71:L71"/>
    <mergeCell ref="C85:L85"/>
    <mergeCell ref="C253:L253"/>
    <mergeCell ref="C267:L267"/>
    <mergeCell ref="G2:L2"/>
    <mergeCell ref="C155:L155"/>
    <mergeCell ref="C169:L169"/>
    <mergeCell ref="C183:L183"/>
    <mergeCell ref="C197:L197"/>
    <mergeCell ref="C211:L211"/>
    <mergeCell ref="B6:L6"/>
    <mergeCell ref="C29:L29"/>
    <mergeCell ref="C337:L337"/>
    <mergeCell ref="C356:L362"/>
    <mergeCell ref="C23:I23"/>
    <mergeCell ref="G25:G27"/>
    <mergeCell ref="C281:L281"/>
    <mergeCell ref="C295:L295"/>
    <mergeCell ref="C309:L309"/>
    <mergeCell ref="C323:L323"/>
    <mergeCell ref="C225:L225"/>
    <mergeCell ref="C239:L239"/>
  </mergeCells>
  <hyperlinks>
    <hyperlink ref="L4" location="Índice!B6" display="Volver al índice"/>
    <hyperlink ref="B4" location="Ejercicios!B6" display="Volver a ejercicios"/>
  </hyperlinks>
  <printOptions horizontalCentered="1" verticalCentered="1"/>
  <pageMargins left="0.75" right="0.75" top="1" bottom="1" header="0.5" footer="0.5"/>
  <pageSetup fitToHeight="0" fitToWidth="1" horizontalDpi="600" verticalDpi="600" orientation="portrait" scale="70" r:id="rId6"/>
  <headerFooter alignWithMargins="0">
    <oddFooter>&amp;R&amp;A</oddFooter>
  </headerFooter>
  <rowBreaks count="5" manualBreakCount="5">
    <brk id="70" max="12" man="1"/>
    <brk id="140" max="12" man="1"/>
    <brk id="210" max="12" man="1"/>
    <brk id="280" max="12" man="1"/>
    <brk id="336" max="12" man="1"/>
  </rowBreaks>
  <legacyDrawing r:id="rId5"/>
  <oleObjects>
    <oleObject progId="Equation.3" shapeId="358620" r:id="rId2"/>
    <oleObject progId="Equation.3" shapeId="359108" r:id="rId3"/>
    <oleObject progId="Equation.3" shapeId="359456" r:id="rId4"/>
  </oleObjects>
</worksheet>
</file>

<file path=xl/worksheets/sheet12.xml><?xml version="1.0" encoding="utf-8"?>
<worksheet xmlns="http://schemas.openxmlformats.org/spreadsheetml/2006/main" xmlns:r="http://schemas.openxmlformats.org/officeDocument/2006/relationships">
  <dimension ref="A1:L57"/>
  <sheetViews>
    <sheetView showGridLines="0" view="pageBreakPreview" zoomScale="80" zoomScaleSheetLayoutView="80" workbookViewId="0" topLeftCell="A1">
      <selection activeCell="A1" sqref="A1"/>
    </sheetView>
  </sheetViews>
  <sheetFormatPr defaultColWidth="9.140625" defaultRowHeight="12.75"/>
  <cols>
    <col min="2" max="2" width="13.57421875" style="0" customWidth="1"/>
    <col min="4" max="4" width="2.57421875" style="0" customWidth="1"/>
    <col min="6" max="6" width="2.57421875" style="0" customWidth="1"/>
    <col min="7" max="7" width="10.57421875" style="0" customWidth="1"/>
    <col min="8" max="8" width="2.57421875" style="0" customWidth="1"/>
    <col min="9" max="9" width="11.421875" style="0" customWidth="1"/>
    <col min="10" max="10" width="2.7109375" style="0" customWidth="1"/>
    <col min="11" max="11" width="12.421875" style="0" customWidth="1"/>
  </cols>
  <sheetData>
    <row r="1" ht="12.75">
      <c r="A1" s="509"/>
    </row>
    <row r="2" spans="5:12" ht="12.75">
      <c r="E2" s="373" t="s">
        <v>97</v>
      </c>
      <c r="F2" s="373"/>
      <c r="G2" s="373"/>
      <c r="H2" s="373"/>
      <c r="I2" s="373"/>
      <c r="J2" s="373"/>
      <c r="K2" s="373"/>
      <c r="L2" s="7"/>
    </row>
    <row r="4" spans="10:11" ht="12.75">
      <c r="J4" s="432" t="s">
        <v>63</v>
      </c>
      <c r="K4" s="432"/>
    </row>
    <row r="6" spans="2:11" ht="18.75">
      <c r="B6" s="425" t="s">
        <v>331</v>
      </c>
      <c r="C6" s="425"/>
      <c r="D6" s="425"/>
      <c r="E6" s="425"/>
      <c r="F6" s="425"/>
      <c r="G6" s="425"/>
      <c r="H6" s="425"/>
      <c r="I6" s="425"/>
      <c r="J6" s="425"/>
      <c r="K6" s="425"/>
    </row>
    <row r="7" spans="2:11" ht="18.75">
      <c r="B7" s="90"/>
      <c r="C7" s="90"/>
      <c r="D7" s="90"/>
      <c r="E7" s="90"/>
      <c r="F7" s="90"/>
      <c r="G7" s="90"/>
      <c r="H7" s="90"/>
      <c r="I7" s="90"/>
      <c r="J7" s="90"/>
      <c r="K7" s="90"/>
    </row>
    <row r="8" spans="2:11" ht="18.75">
      <c r="B8" s="431" t="s">
        <v>341</v>
      </c>
      <c r="C8" s="431"/>
      <c r="D8" s="431"/>
      <c r="E8" s="431"/>
      <c r="F8" s="431"/>
      <c r="G8" s="431"/>
      <c r="H8" s="431"/>
      <c r="I8" s="431"/>
      <c r="J8" s="431"/>
      <c r="K8" s="431"/>
    </row>
    <row r="9" spans="2:11" ht="13.5" thickBot="1">
      <c r="B9" s="5"/>
      <c r="C9" s="5"/>
      <c r="D9" s="5"/>
      <c r="E9" s="5"/>
      <c r="F9" s="5"/>
      <c r="G9" s="5"/>
      <c r="H9" s="5"/>
      <c r="I9" s="5"/>
      <c r="J9" s="5"/>
      <c r="K9" s="5"/>
    </row>
    <row r="10" spans="2:11" ht="15" customHeight="1">
      <c r="B10" s="426" t="s">
        <v>119</v>
      </c>
      <c r="C10" s="428" t="s">
        <v>100</v>
      </c>
      <c r="D10" s="428"/>
      <c r="E10" s="428"/>
      <c r="F10" s="428"/>
      <c r="G10" s="428"/>
      <c r="H10" s="283"/>
      <c r="I10" s="429" t="s">
        <v>101</v>
      </c>
      <c r="J10" s="284"/>
      <c r="K10" s="429" t="s">
        <v>102</v>
      </c>
    </row>
    <row r="11" spans="2:11" ht="27" customHeight="1" thickBot="1">
      <c r="B11" s="427"/>
      <c r="C11" s="135" t="s">
        <v>103</v>
      </c>
      <c r="D11" s="135"/>
      <c r="E11" s="135" t="s">
        <v>104</v>
      </c>
      <c r="F11" s="135"/>
      <c r="G11" s="135" t="s">
        <v>105</v>
      </c>
      <c r="H11" s="135"/>
      <c r="I11" s="430"/>
      <c r="J11" s="135"/>
      <c r="K11" s="430"/>
    </row>
    <row r="12" spans="2:11" ht="15.75">
      <c r="B12" s="24">
        <v>1950</v>
      </c>
      <c r="C12" s="43"/>
      <c r="D12" s="43"/>
      <c r="E12" s="43"/>
      <c r="F12" s="43"/>
      <c r="G12" s="43"/>
      <c r="H12" s="43"/>
      <c r="I12" s="24">
        <v>6.919</v>
      </c>
      <c r="J12" s="24"/>
      <c r="K12" s="43"/>
    </row>
    <row r="13" spans="2:11" ht="15.75">
      <c r="B13" s="44">
        <v>1951</v>
      </c>
      <c r="C13" s="44">
        <v>22.4</v>
      </c>
      <c r="D13" s="44"/>
      <c r="E13" s="45"/>
      <c r="F13" s="45"/>
      <c r="G13" s="45"/>
      <c r="H13" s="45"/>
      <c r="I13" s="45"/>
      <c r="J13" s="45"/>
      <c r="K13" s="45"/>
    </row>
    <row r="14" spans="2:11" ht="15.75">
      <c r="B14" s="24">
        <v>1955</v>
      </c>
      <c r="C14" s="43"/>
      <c r="D14" s="43"/>
      <c r="E14" s="43"/>
      <c r="F14" s="43"/>
      <c r="G14" s="43"/>
      <c r="H14" s="43"/>
      <c r="I14" s="24">
        <v>3.789</v>
      </c>
      <c r="J14" s="24"/>
      <c r="K14" s="24">
        <v>2.4</v>
      </c>
    </row>
    <row r="15" spans="2:11" ht="15.75">
      <c r="B15" s="44">
        <v>1958</v>
      </c>
      <c r="C15" s="45"/>
      <c r="D15" s="45"/>
      <c r="E15" s="45"/>
      <c r="F15" s="45"/>
      <c r="G15" s="45"/>
      <c r="H15" s="45"/>
      <c r="I15" s="45"/>
      <c r="J15" s="45"/>
      <c r="K15" s="44">
        <v>2.3</v>
      </c>
    </row>
    <row r="16" spans="2:11" ht="15.75">
      <c r="B16" s="24">
        <v>1961</v>
      </c>
      <c r="C16" s="43"/>
      <c r="D16" s="43"/>
      <c r="E16" s="43"/>
      <c r="F16" s="43"/>
      <c r="G16" s="24">
        <v>16.9</v>
      </c>
      <c r="H16" s="24"/>
      <c r="I16" s="43"/>
      <c r="J16" s="43"/>
      <c r="K16" s="24">
        <v>2.3</v>
      </c>
    </row>
    <row r="17" spans="2:11" ht="15.75">
      <c r="B17" s="44">
        <v>1964</v>
      </c>
      <c r="C17" s="44">
        <v>17.4</v>
      </c>
      <c r="D17" s="44"/>
      <c r="E17" s="45"/>
      <c r="F17" s="45"/>
      <c r="G17" s="45"/>
      <c r="H17" s="45"/>
      <c r="I17" s="45"/>
      <c r="J17" s="45"/>
      <c r="K17" s="44">
        <v>2.2</v>
      </c>
    </row>
    <row r="18" spans="2:11" ht="15.75">
      <c r="B18" s="24">
        <v>1965</v>
      </c>
      <c r="C18" s="43"/>
      <c r="D18" s="43"/>
      <c r="E18" s="24">
        <v>82.8</v>
      </c>
      <c r="F18" s="24"/>
      <c r="G18" s="43"/>
      <c r="H18" s="43"/>
      <c r="I18" s="24">
        <v>2.504</v>
      </c>
      <c r="J18" s="24"/>
      <c r="K18" s="43"/>
    </row>
    <row r="19" spans="2:11" ht="15.75">
      <c r="B19" s="44">
        <v>1967</v>
      </c>
      <c r="C19" s="45"/>
      <c r="D19" s="45"/>
      <c r="E19" s="45"/>
      <c r="F19" s="45"/>
      <c r="G19" s="45"/>
      <c r="H19" s="45"/>
      <c r="I19" s="45"/>
      <c r="J19" s="45"/>
      <c r="K19" s="44">
        <v>2</v>
      </c>
    </row>
    <row r="20" spans="2:11" ht="15.75">
      <c r="B20" s="24">
        <v>1968</v>
      </c>
      <c r="C20" s="43"/>
      <c r="D20" s="43"/>
      <c r="E20" s="24">
        <v>79.4</v>
      </c>
      <c r="F20" s="24"/>
      <c r="G20" s="43"/>
      <c r="H20" s="43"/>
      <c r="I20" s="24">
        <v>2.334</v>
      </c>
      <c r="J20" s="24"/>
      <c r="K20" s="43"/>
    </row>
    <row r="21" spans="2:11" ht="15.75">
      <c r="B21" s="44">
        <v>1970</v>
      </c>
      <c r="C21" s="45"/>
      <c r="D21" s="45"/>
      <c r="E21" s="45"/>
      <c r="F21" s="45"/>
      <c r="G21" s="45"/>
      <c r="H21" s="45"/>
      <c r="I21" s="44">
        <v>2.286</v>
      </c>
      <c r="J21" s="44"/>
      <c r="K21" s="44">
        <v>2.2</v>
      </c>
    </row>
    <row r="22" spans="2:11" ht="15.75">
      <c r="B22" s="24">
        <v>1971</v>
      </c>
      <c r="C22" s="43"/>
      <c r="D22" s="43"/>
      <c r="E22" s="24">
        <v>75.5</v>
      </c>
      <c r="F22" s="24"/>
      <c r="G22" s="43"/>
      <c r="H22" s="43"/>
      <c r="I22" s="43"/>
      <c r="J22" s="43"/>
      <c r="K22" s="24">
        <v>2.1</v>
      </c>
    </row>
    <row r="23" spans="2:11" ht="15.75">
      <c r="B23" s="44">
        <v>1973</v>
      </c>
      <c r="C23" s="44">
        <v>6.3</v>
      </c>
      <c r="D23" s="44"/>
      <c r="E23" s="45"/>
      <c r="F23" s="45"/>
      <c r="G23" s="44">
        <v>12.3</v>
      </c>
      <c r="H23" s="44"/>
      <c r="I23" s="44">
        <v>2.162</v>
      </c>
      <c r="J23" s="44"/>
      <c r="K23" s="44">
        <v>2</v>
      </c>
    </row>
    <row r="24" spans="2:11" ht="15.75">
      <c r="B24" s="24">
        <v>1974</v>
      </c>
      <c r="C24" s="43"/>
      <c r="D24" s="43"/>
      <c r="E24" s="24">
        <v>65.2</v>
      </c>
      <c r="F24" s="24"/>
      <c r="G24" s="43"/>
      <c r="H24" s="43"/>
      <c r="I24" s="43"/>
      <c r="J24" s="43"/>
      <c r="K24" s="24">
        <v>2</v>
      </c>
    </row>
    <row r="25" spans="2:11" ht="15.75">
      <c r="B25" s="44">
        <v>1975</v>
      </c>
      <c r="C25" s="45"/>
      <c r="D25" s="45"/>
      <c r="E25" s="45"/>
      <c r="F25" s="45"/>
      <c r="G25" s="45"/>
      <c r="H25" s="45"/>
      <c r="I25" s="45"/>
      <c r="J25" s="45"/>
      <c r="K25" s="44">
        <v>1.9</v>
      </c>
    </row>
    <row r="26" spans="2:11" ht="15.75">
      <c r="B26" s="24">
        <v>1976</v>
      </c>
      <c r="C26" s="43"/>
      <c r="D26" s="43"/>
      <c r="E26" s="24">
        <v>63.9</v>
      </c>
      <c r="F26" s="24"/>
      <c r="G26" s="43"/>
      <c r="H26" s="43"/>
      <c r="I26" s="24">
        <v>2.019</v>
      </c>
      <c r="J26" s="24"/>
      <c r="K26" s="24">
        <v>1.9</v>
      </c>
    </row>
    <row r="27" spans="2:11" ht="15.75">
      <c r="B27" s="44">
        <v>1977</v>
      </c>
      <c r="C27" s="45"/>
      <c r="D27" s="45"/>
      <c r="E27" s="45"/>
      <c r="F27" s="45"/>
      <c r="G27" s="45"/>
      <c r="H27" s="45"/>
      <c r="I27" s="45"/>
      <c r="J27" s="45"/>
      <c r="K27" s="44">
        <v>1.8</v>
      </c>
    </row>
    <row r="28" spans="2:11" ht="15.75">
      <c r="B28" s="24">
        <v>1978</v>
      </c>
      <c r="C28" s="43"/>
      <c r="D28" s="43"/>
      <c r="E28" s="24">
        <v>60</v>
      </c>
      <c r="F28" s="24"/>
      <c r="G28" s="43"/>
      <c r="H28" s="43"/>
      <c r="I28" s="43"/>
      <c r="J28" s="43"/>
      <c r="K28" s="24">
        <v>1.8</v>
      </c>
    </row>
    <row r="29" spans="2:11" ht="15.75">
      <c r="B29" s="44">
        <v>1979</v>
      </c>
      <c r="C29" s="45"/>
      <c r="D29" s="45"/>
      <c r="E29" s="45"/>
      <c r="F29" s="45"/>
      <c r="G29" s="45"/>
      <c r="H29" s="45"/>
      <c r="I29" s="45"/>
      <c r="J29" s="45"/>
      <c r="K29" s="44">
        <v>1.7</v>
      </c>
    </row>
    <row r="30" spans="2:11" ht="15.75">
      <c r="B30" s="24">
        <v>1980</v>
      </c>
      <c r="C30" s="24">
        <v>5.2</v>
      </c>
      <c r="D30" s="24"/>
      <c r="E30" s="24">
        <v>50.3</v>
      </c>
      <c r="F30" s="24"/>
      <c r="G30" s="43"/>
      <c r="H30" s="43"/>
      <c r="I30" s="24">
        <v>1.562</v>
      </c>
      <c r="J30" s="24"/>
      <c r="K30" s="24">
        <v>1.7</v>
      </c>
    </row>
    <row r="31" spans="2:11" ht="15.75">
      <c r="B31" s="44">
        <v>1981</v>
      </c>
      <c r="C31" s="45"/>
      <c r="D31" s="45"/>
      <c r="E31" s="45"/>
      <c r="F31" s="45"/>
      <c r="G31" s="45"/>
      <c r="H31" s="45"/>
      <c r="I31" s="45"/>
      <c r="J31" s="45"/>
      <c r="K31" s="44">
        <v>1.7</v>
      </c>
    </row>
    <row r="32" spans="2:11" ht="15.75">
      <c r="B32" s="24">
        <v>1982</v>
      </c>
      <c r="C32" s="43"/>
      <c r="D32" s="43"/>
      <c r="E32" s="43"/>
      <c r="F32" s="43"/>
      <c r="G32" s="43"/>
      <c r="H32" s="43"/>
      <c r="I32" s="43"/>
      <c r="J32" s="43"/>
      <c r="K32" s="24">
        <v>1.7</v>
      </c>
    </row>
    <row r="33" spans="2:11" ht="15.75">
      <c r="B33" s="44">
        <v>1983</v>
      </c>
      <c r="C33" s="45"/>
      <c r="D33" s="45"/>
      <c r="E33" s="45"/>
      <c r="F33" s="45"/>
      <c r="G33" s="45"/>
      <c r="H33" s="45"/>
      <c r="I33" s="45"/>
      <c r="J33" s="45"/>
      <c r="K33" s="44">
        <v>1.7</v>
      </c>
    </row>
    <row r="34" spans="2:11" ht="15.75">
      <c r="B34" s="24">
        <v>1984</v>
      </c>
      <c r="C34" s="43"/>
      <c r="D34" s="43"/>
      <c r="E34" s="24">
        <v>43.9</v>
      </c>
      <c r="F34" s="24"/>
      <c r="G34" s="43"/>
      <c r="H34" s="43"/>
      <c r="I34" s="331">
        <v>1.24</v>
      </c>
      <c r="J34" s="24"/>
      <c r="K34" s="24">
        <v>1.6</v>
      </c>
    </row>
    <row r="35" spans="2:11" ht="15.75">
      <c r="B35" s="44">
        <v>1985</v>
      </c>
      <c r="C35" s="45"/>
      <c r="D35" s="45"/>
      <c r="E35" s="45"/>
      <c r="F35" s="45"/>
      <c r="G35" s="45"/>
      <c r="H35" s="45"/>
      <c r="I35" s="45"/>
      <c r="J35" s="45"/>
      <c r="K35" s="44">
        <v>1.6</v>
      </c>
    </row>
    <row r="36" spans="2:11" ht="15.75">
      <c r="B36" s="24">
        <v>1986</v>
      </c>
      <c r="C36" s="24">
        <v>5.2</v>
      </c>
      <c r="D36" s="24"/>
      <c r="E36" s="24">
        <v>43.3</v>
      </c>
      <c r="F36" s="24"/>
      <c r="G36" s="43"/>
      <c r="H36" s="43"/>
      <c r="I36" s="24">
        <v>1.158</v>
      </c>
      <c r="J36" s="24"/>
      <c r="K36" s="24">
        <v>1.6</v>
      </c>
    </row>
    <row r="37" spans="2:11" ht="15.75">
      <c r="B37" s="44">
        <v>1987</v>
      </c>
      <c r="C37" s="45"/>
      <c r="D37" s="45"/>
      <c r="E37" s="45"/>
      <c r="F37" s="45"/>
      <c r="G37" s="45"/>
      <c r="H37" s="45"/>
      <c r="I37" s="45"/>
      <c r="J37" s="45"/>
      <c r="K37" s="44">
        <v>1.5</v>
      </c>
    </row>
    <row r="38" spans="2:11" ht="15.75">
      <c r="B38" s="24">
        <v>1988</v>
      </c>
      <c r="C38" s="43"/>
      <c r="D38" s="43"/>
      <c r="E38" s="43"/>
      <c r="F38" s="43"/>
      <c r="G38" s="43"/>
      <c r="H38" s="43"/>
      <c r="I38" s="24">
        <v>1.083</v>
      </c>
      <c r="J38" s="24"/>
      <c r="K38" s="24">
        <v>1.5</v>
      </c>
    </row>
    <row r="39" spans="2:11" ht="15.75">
      <c r="B39" s="44">
        <v>1989</v>
      </c>
      <c r="C39" s="44">
        <v>5.2</v>
      </c>
      <c r="D39" s="44"/>
      <c r="E39" s="44">
        <v>29.4</v>
      </c>
      <c r="F39" s="44"/>
      <c r="G39" s="45"/>
      <c r="H39" s="45"/>
      <c r="I39" s="44">
        <v>1.096</v>
      </c>
      <c r="J39" s="44"/>
      <c r="K39" s="44">
        <v>1.5</v>
      </c>
    </row>
    <row r="40" spans="2:11" ht="15.75">
      <c r="B40" s="24">
        <v>1990</v>
      </c>
      <c r="C40" s="43"/>
      <c r="D40" s="43"/>
      <c r="E40" s="43"/>
      <c r="F40" s="43"/>
      <c r="G40" s="43"/>
      <c r="H40" s="43"/>
      <c r="I40" s="43"/>
      <c r="J40" s="43"/>
      <c r="K40" s="43"/>
    </row>
    <row r="41" spans="2:11" ht="15.75">
      <c r="B41" s="44">
        <v>1991</v>
      </c>
      <c r="C41" s="45"/>
      <c r="D41" s="45"/>
      <c r="E41" s="45"/>
      <c r="F41" s="45"/>
      <c r="G41" s="45"/>
      <c r="H41" s="45"/>
      <c r="I41" s="45"/>
      <c r="J41" s="45"/>
      <c r="K41" s="45"/>
    </row>
    <row r="42" spans="2:11" ht="15.75">
      <c r="B42" s="24">
        <v>1992</v>
      </c>
      <c r="C42" s="43"/>
      <c r="D42" s="43"/>
      <c r="E42" s="43"/>
      <c r="F42" s="43"/>
      <c r="G42" s="43"/>
      <c r="H42" s="43"/>
      <c r="I42" s="43"/>
      <c r="J42" s="43"/>
      <c r="K42" s="43"/>
    </row>
    <row r="43" spans="2:11" ht="15.75">
      <c r="B43" s="44">
        <v>1993</v>
      </c>
      <c r="C43" s="45"/>
      <c r="D43" s="45"/>
      <c r="E43" s="44">
        <v>33.9</v>
      </c>
      <c r="F43" s="44"/>
      <c r="G43" s="45"/>
      <c r="H43" s="45"/>
      <c r="I43" s="45"/>
      <c r="J43" s="45"/>
      <c r="K43" s="45"/>
    </row>
    <row r="44" spans="2:11" ht="15.75">
      <c r="B44" s="24">
        <v>1994</v>
      </c>
      <c r="C44" s="43"/>
      <c r="D44" s="43"/>
      <c r="E44" s="43"/>
      <c r="F44" s="43"/>
      <c r="G44" s="43"/>
      <c r="H44" s="43"/>
      <c r="I44" s="43"/>
      <c r="J44" s="43"/>
      <c r="K44" s="43"/>
    </row>
    <row r="45" spans="2:11" ht="15.75">
      <c r="B45" s="44">
        <v>1995</v>
      </c>
      <c r="C45" s="45"/>
      <c r="D45" s="45"/>
      <c r="E45" s="45"/>
      <c r="F45" s="45"/>
      <c r="G45" s="45"/>
      <c r="H45" s="45"/>
      <c r="I45" s="45"/>
      <c r="J45" s="45"/>
      <c r="K45" s="45"/>
    </row>
    <row r="46" spans="2:11" ht="15.75">
      <c r="B46" s="24">
        <v>1996</v>
      </c>
      <c r="C46" s="43"/>
      <c r="D46" s="43"/>
      <c r="E46" s="24"/>
      <c r="F46" s="24"/>
      <c r="G46" s="24">
        <v>30.7</v>
      </c>
      <c r="H46" s="24"/>
      <c r="I46" s="43"/>
      <c r="J46" s="43"/>
      <c r="K46" s="43"/>
    </row>
    <row r="47" spans="2:11" ht="15.75">
      <c r="B47" s="44" t="s">
        <v>455</v>
      </c>
      <c r="C47" s="44"/>
      <c r="D47" s="44"/>
      <c r="E47" s="44" t="s">
        <v>456</v>
      </c>
      <c r="F47" s="44"/>
      <c r="G47" s="44"/>
      <c r="H47" s="44"/>
      <c r="I47" s="44"/>
      <c r="J47" s="44"/>
      <c r="K47" s="44"/>
    </row>
    <row r="48" spans="2:12" ht="16.5" thickBot="1">
      <c r="B48" s="42" t="s">
        <v>449</v>
      </c>
      <c r="C48" s="42"/>
      <c r="D48" s="42"/>
      <c r="E48" s="42" t="s">
        <v>457</v>
      </c>
      <c r="F48" s="42"/>
      <c r="G48" s="42"/>
      <c r="H48" s="42"/>
      <c r="I48" s="330" t="s">
        <v>458</v>
      </c>
      <c r="J48" s="42"/>
      <c r="K48" s="42" t="s">
        <v>459</v>
      </c>
      <c r="L48" s="329"/>
    </row>
    <row r="49" ht="12.75">
      <c r="B49" s="46" t="s">
        <v>106</v>
      </c>
    </row>
    <row r="50" spans="2:11" ht="15.75">
      <c r="B50" s="421" t="s">
        <v>451</v>
      </c>
      <c r="C50" s="422"/>
      <c r="D50" s="422"/>
      <c r="E50" s="422"/>
      <c r="F50" s="422"/>
      <c r="G50" s="422"/>
      <c r="H50" s="422"/>
      <c r="I50" s="422"/>
      <c r="J50" s="422"/>
      <c r="K50" s="422"/>
    </row>
    <row r="51" spans="2:11" ht="15.75">
      <c r="B51" s="421" t="s">
        <v>452</v>
      </c>
      <c r="C51" s="422"/>
      <c r="D51" s="422"/>
      <c r="E51" s="422"/>
      <c r="F51" s="422"/>
      <c r="G51" s="422"/>
      <c r="H51" s="422"/>
      <c r="I51" s="422"/>
      <c r="J51" s="422"/>
      <c r="K51" s="422"/>
    </row>
    <row r="52" spans="2:11" ht="15.75">
      <c r="B52" s="421" t="s">
        <v>453</v>
      </c>
      <c r="C52" s="422"/>
      <c r="D52" s="422"/>
      <c r="E52" s="422"/>
      <c r="F52" s="422"/>
      <c r="G52" s="422"/>
      <c r="H52" s="422"/>
      <c r="I52" s="422"/>
      <c r="J52" s="422"/>
      <c r="K52" s="422"/>
    </row>
    <row r="53" spans="2:11" ht="12.75">
      <c r="B53" s="423" t="s">
        <v>454</v>
      </c>
      <c r="C53" s="424"/>
      <c r="D53" s="424"/>
      <c r="E53" s="424"/>
      <c r="F53" s="424"/>
      <c r="G53" s="424"/>
      <c r="H53" s="424"/>
      <c r="I53" s="424"/>
      <c r="J53" s="424"/>
      <c r="K53" s="424"/>
    </row>
    <row r="54" spans="2:11" ht="12.75">
      <c r="B54" s="424"/>
      <c r="C54" s="424"/>
      <c r="D54" s="424"/>
      <c r="E54" s="424"/>
      <c r="F54" s="424"/>
      <c r="G54" s="424"/>
      <c r="H54" s="424"/>
      <c r="I54" s="424"/>
      <c r="J54" s="424"/>
      <c r="K54" s="424"/>
    </row>
    <row r="55" ht="14.25">
      <c r="B55" s="328" t="s">
        <v>450</v>
      </c>
    </row>
    <row r="56" ht="14.25">
      <c r="B56" s="328" t="s">
        <v>460</v>
      </c>
    </row>
    <row r="57" spans="2:11" ht="15.75">
      <c r="B57" s="89" t="s">
        <v>237</v>
      </c>
      <c r="C57" s="88"/>
      <c r="D57" s="88"/>
      <c r="E57" s="88"/>
      <c r="F57" s="88"/>
      <c r="G57" s="381" t="s">
        <v>235</v>
      </c>
      <c r="H57" s="381"/>
      <c r="I57" s="381"/>
      <c r="J57" s="381"/>
      <c r="K57" s="381"/>
    </row>
  </sheetData>
  <mergeCells count="13">
    <mergeCell ref="B51:K51"/>
    <mergeCell ref="J4:K4"/>
    <mergeCell ref="E2:K2"/>
    <mergeCell ref="G57:K57"/>
    <mergeCell ref="B52:K52"/>
    <mergeCell ref="B53:K54"/>
    <mergeCell ref="B6:K6"/>
    <mergeCell ref="B10:B11"/>
    <mergeCell ref="C10:G10"/>
    <mergeCell ref="I10:I11"/>
    <mergeCell ref="K10:K11"/>
    <mergeCell ref="B8:K8"/>
    <mergeCell ref="B50:K50"/>
  </mergeCells>
  <hyperlinks>
    <hyperlink ref="J4" location="Índice!B6" display="Volver"/>
    <hyperlink ref="J4:K4" location="Índice!B24" display="Volver al índice"/>
  </hyperlinks>
  <printOptions horizontalCentered="1" verticalCentered="1"/>
  <pageMargins left="0.75" right="0.75" top="1" bottom="1" header="0.5" footer="0.5"/>
  <pageSetup horizontalDpi="600" verticalDpi="600" orientation="portrait" scale="73" r:id="rId1"/>
  <headerFooter alignWithMargins="0">
    <oddFooter>&amp;R&amp;A</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AB74"/>
  <sheetViews>
    <sheetView showGridLines="0" view="pageBreakPreview" zoomScale="80" zoomScaleSheetLayoutView="80" workbookViewId="0" topLeftCell="A1">
      <selection activeCell="A1" sqref="A1"/>
    </sheetView>
  </sheetViews>
  <sheetFormatPr defaultColWidth="9.140625" defaultRowHeight="12.75"/>
  <cols>
    <col min="1" max="2" width="8.8515625" style="4" customWidth="1"/>
    <col min="3" max="3" width="11.8515625" style="4" customWidth="1"/>
    <col min="4" max="4" width="1.7109375" style="4" customWidth="1"/>
    <col min="5" max="5" width="8.00390625" style="4" customWidth="1"/>
    <col min="6" max="6" width="1.7109375" style="4" customWidth="1"/>
    <col min="7" max="7" width="6.421875" style="4" customWidth="1"/>
    <col min="8" max="8" width="1.7109375" style="4" customWidth="1"/>
    <col min="9" max="9" width="6.140625" style="4" customWidth="1"/>
    <col min="10" max="10" width="1.7109375" style="4" customWidth="1"/>
    <col min="11" max="11" width="6.8515625" style="4" customWidth="1"/>
    <col min="12" max="12" width="1.7109375" style="4" customWidth="1"/>
    <col min="13" max="13" width="7.421875" style="4" customWidth="1"/>
    <col min="14" max="14" width="1.7109375" style="4" customWidth="1"/>
    <col min="15" max="15" width="7.28125" style="4" customWidth="1"/>
    <col min="16" max="16" width="1.7109375" style="4" customWidth="1"/>
    <col min="17" max="17" width="7.421875" style="4" customWidth="1"/>
    <col min="18" max="18" width="1.7109375" style="4" customWidth="1"/>
    <col min="19" max="19" width="10.7109375" style="4" customWidth="1"/>
    <col min="20" max="20" width="1.7109375" style="4" customWidth="1"/>
    <col min="21" max="21" width="9.57421875" style="4" customWidth="1"/>
    <col min="22" max="22" width="1.7109375" style="4" customWidth="1"/>
    <col min="23" max="23" width="11.7109375" style="4" customWidth="1"/>
    <col min="24" max="24" width="1.7109375" style="4" customWidth="1"/>
    <col min="25" max="25" width="11.00390625" style="4" customWidth="1"/>
    <col min="26" max="26" width="1.7109375" style="4" customWidth="1"/>
    <col min="27" max="27" width="16.00390625" style="4" customWidth="1"/>
    <col min="28" max="28" width="2.140625" style="4" customWidth="1"/>
    <col min="29" max="16384" width="8.8515625" style="4" customWidth="1"/>
  </cols>
  <sheetData>
    <row r="1" ht="12.75">
      <c r="A1" s="509"/>
    </row>
    <row r="2" spans="2:28" ht="12.75">
      <c r="B2"/>
      <c r="C2"/>
      <c r="D2"/>
      <c r="E2"/>
      <c r="S2" s="435" t="s">
        <v>97</v>
      </c>
      <c r="T2" s="435"/>
      <c r="U2" s="435"/>
      <c r="V2" s="435"/>
      <c r="W2" s="435"/>
      <c r="X2" s="435"/>
      <c r="Y2" s="435"/>
      <c r="Z2" s="435"/>
      <c r="AA2" s="435"/>
      <c r="AB2" s="435"/>
    </row>
    <row r="3" spans="2:11" ht="12.75">
      <c r="B3"/>
      <c r="C3"/>
      <c r="D3"/>
      <c r="E3"/>
      <c r="F3"/>
      <c r="G3"/>
      <c r="H3"/>
      <c r="I3"/>
      <c r="J3"/>
      <c r="K3"/>
    </row>
    <row r="4" spans="2:28" ht="12.75">
      <c r="B4"/>
      <c r="C4"/>
      <c r="D4"/>
      <c r="E4"/>
      <c r="F4"/>
      <c r="G4"/>
      <c r="H4"/>
      <c r="I4"/>
      <c r="Z4" s="436" t="s">
        <v>63</v>
      </c>
      <c r="AA4" s="436"/>
      <c r="AB4" s="436"/>
    </row>
    <row r="5" spans="2:11" ht="12.75">
      <c r="B5"/>
      <c r="C5"/>
      <c r="D5"/>
      <c r="E5"/>
      <c r="F5"/>
      <c r="G5"/>
      <c r="H5"/>
      <c r="I5"/>
      <c r="J5"/>
      <c r="K5"/>
    </row>
    <row r="6" spans="2:28" ht="18.75">
      <c r="B6" s="425" t="s">
        <v>332</v>
      </c>
      <c r="C6" s="425"/>
      <c r="D6" s="425"/>
      <c r="E6" s="425"/>
      <c r="F6" s="425"/>
      <c r="G6" s="425"/>
      <c r="H6" s="425"/>
      <c r="I6" s="425"/>
      <c r="J6" s="425"/>
      <c r="K6" s="425"/>
      <c r="L6" s="425"/>
      <c r="M6" s="425"/>
      <c r="N6" s="425"/>
      <c r="O6" s="425"/>
      <c r="P6" s="425"/>
      <c r="Q6" s="425"/>
      <c r="R6" s="425"/>
      <c r="S6" s="425"/>
      <c r="T6" s="425"/>
      <c r="U6" s="425"/>
      <c r="V6" s="425"/>
      <c r="W6" s="425"/>
      <c r="X6" s="425"/>
      <c r="Y6" s="425"/>
      <c r="Z6" s="425"/>
      <c r="AA6" s="425"/>
      <c r="AB6" s="425"/>
    </row>
    <row r="7" spans="2:27" ht="12.75">
      <c r="B7" s="438"/>
      <c r="C7" s="438"/>
      <c r="D7" s="438"/>
      <c r="E7" s="438"/>
      <c r="F7" s="438"/>
      <c r="G7" s="438"/>
      <c r="H7" s="438"/>
      <c r="I7" s="438"/>
      <c r="J7" s="438"/>
      <c r="K7" s="438"/>
      <c r="L7" s="438"/>
      <c r="M7" s="438"/>
      <c r="N7" s="438"/>
      <c r="O7" s="438"/>
      <c r="P7" s="438"/>
      <c r="Q7" s="438"/>
      <c r="R7" s="438"/>
      <c r="S7" s="438"/>
      <c r="T7" s="438"/>
      <c r="U7" s="438"/>
      <c r="V7" s="438"/>
      <c r="W7" s="438"/>
      <c r="X7" s="438"/>
      <c r="Y7" s="438"/>
      <c r="Z7" s="438"/>
      <c r="AA7" s="438"/>
    </row>
    <row r="8" spans="2:27" ht="18.75">
      <c r="B8" s="431" t="s">
        <v>469</v>
      </c>
      <c r="C8" s="431"/>
      <c r="D8" s="431"/>
      <c r="E8" s="431"/>
      <c r="F8" s="431"/>
      <c r="G8" s="431"/>
      <c r="H8" s="431"/>
      <c r="I8" s="431"/>
      <c r="J8" s="431"/>
      <c r="K8" s="431"/>
      <c r="L8" s="431"/>
      <c r="M8" s="431"/>
      <c r="N8" s="431"/>
      <c r="O8" s="431"/>
      <c r="P8" s="431"/>
      <c r="Q8" s="431"/>
      <c r="R8" s="431"/>
      <c r="S8" s="431"/>
      <c r="T8" s="431"/>
      <c r="U8" s="431"/>
      <c r="V8" s="431"/>
      <c r="W8" s="431"/>
      <c r="X8" s="431"/>
      <c r="Y8" s="431"/>
      <c r="Z8" s="431"/>
      <c r="AA8" s="431"/>
    </row>
    <row r="9" spans="2:28" ht="13.5" thickBot="1">
      <c r="B9" s="49"/>
      <c r="C9" s="49"/>
      <c r="D9" s="49"/>
      <c r="E9" s="49"/>
      <c r="F9" s="49"/>
      <c r="G9" s="49"/>
      <c r="H9" s="49"/>
      <c r="I9" s="49"/>
      <c r="J9" s="49"/>
      <c r="K9" s="49"/>
      <c r="L9" s="49"/>
      <c r="M9" s="49"/>
      <c r="N9" s="49"/>
      <c r="O9" s="49"/>
      <c r="P9" s="49"/>
      <c r="Q9" s="49"/>
      <c r="R9" s="49"/>
      <c r="S9" s="49"/>
      <c r="T9" s="49"/>
      <c r="U9" s="49"/>
      <c r="V9" s="49"/>
      <c r="W9" s="49"/>
      <c r="X9" s="49"/>
      <c r="Y9" s="49"/>
      <c r="Z9" s="49"/>
      <c r="AA9" s="49"/>
      <c r="AB9" s="49"/>
    </row>
    <row r="10" spans="2:28" ht="24" customHeight="1">
      <c r="B10" s="440" t="s">
        <v>119</v>
      </c>
      <c r="C10" s="440" t="s">
        <v>209</v>
      </c>
      <c r="D10" s="111"/>
      <c r="E10" s="439" t="s">
        <v>386</v>
      </c>
      <c r="F10" s="439"/>
      <c r="G10" s="439"/>
      <c r="H10" s="439"/>
      <c r="I10" s="439"/>
      <c r="J10" s="439"/>
      <c r="K10" s="439"/>
      <c r="L10" s="439"/>
      <c r="M10" s="439"/>
      <c r="N10" s="439"/>
      <c r="O10" s="439"/>
      <c r="P10" s="439"/>
      <c r="Q10" s="439"/>
      <c r="R10" s="111"/>
      <c r="S10" s="376" t="s">
        <v>107</v>
      </c>
      <c r="T10" s="376"/>
      <c r="U10" s="376"/>
      <c r="V10" s="376"/>
      <c r="W10" s="376"/>
      <c r="X10" s="111"/>
      <c r="Y10" s="376" t="s">
        <v>203</v>
      </c>
      <c r="Z10" s="376"/>
      <c r="AA10" s="376"/>
      <c r="AB10" s="63"/>
    </row>
    <row r="11" spans="2:28" ht="18" customHeight="1">
      <c r="B11" s="376"/>
      <c r="C11" s="376"/>
      <c r="D11" s="111"/>
      <c r="E11" s="111" t="s">
        <v>208</v>
      </c>
      <c r="F11" s="111"/>
      <c r="G11" s="433" t="s">
        <v>109</v>
      </c>
      <c r="H11" s="433"/>
      <c r="I11" s="433"/>
      <c r="J11" s="128"/>
      <c r="K11" s="433" t="s">
        <v>110</v>
      </c>
      <c r="L11" s="433"/>
      <c r="M11" s="433"/>
      <c r="N11" s="128"/>
      <c r="O11" s="433" t="s">
        <v>111</v>
      </c>
      <c r="P11" s="433"/>
      <c r="Q11" s="433"/>
      <c r="R11" s="128"/>
      <c r="S11" s="433" t="s">
        <v>108</v>
      </c>
      <c r="T11" s="433"/>
      <c r="U11" s="433"/>
      <c r="V11" s="433"/>
      <c r="W11" s="433"/>
      <c r="X11" s="128"/>
      <c r="Y11" s="376"/>
      <c r="Z11" s="376"/>
      <c r="AA11" s="376"/>
      <c r="AB11" s="63"/>
    </row>
    <row r="12" spans="2:28" ht="29.25" thickBot="1">
      <c r="B12" s="441"/>
      <c r="C12" s="149" t="s">
        <v>210</v>
      </c>
      <c r="D12" s="148"/>
      <c r="E12" s="150" t="s">
        <v>464</v>
      </c>
      <c r="F12" s="150"/>
      <c r="G12" s="150" t="s">
        <v>112</v>
      </c>
      <c r="H12" s="150"/>
      <c r="I12" s="150" t="s">
        <v>465</v>
      </c>
      <c r="J12" s="150"/>
      <c r="K12" s="150" t="s">
        <v>113</v>
      </c>
      <c r="L12" s="150"/>
      <c r="M12" s="150" t="s">
        <v>114</v>
      </c>
      <c r="N12" s="150"/>
      <c r="O12" s="150" t="s">
        <v>115</v>
      </c>
      <c r="P12" s="150"/>
      <c r="Q12" s="150" t="s">
        <v>116</v>
      </c>
      <c r="R12" s="148"/>
      <c r="S12" s="148" t="s">
        <v>117</v>
      </c>
      <c r="T12" s="148"/>
      <c r="U12" s="148" t="s">
        <v>80</v>
      </c>
      <c r="V12" s="148"/>
      <c r="W12" s="148" t="s">
        <v>81</v>
      </c>
      <c r="X12" s="148"/>
      <c r="Y12" s="148" t="s">
        <v>201</v>
      </c>
      <c r="Z12" s="148"/>
      <c r="AA12" s="148" t="s">
        <v>202</v>
      </c>
      <c r="AB12" s="66"/>
    </row>
    <row r="13" spans="2:27" ht="4.5" customHeight="1">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row>
    <row r="14" spans="2:27" ht="12.75">
      <c r="B14" s="26">
        <v>1950</v>
      </c>
      <c r="C14" s="26"/>
      <c r="D14" s="26"/>
      <c r="E14" s="26">
        <v>1.5</v>
      </c>
      <c r="F14" s="26"/>
      <c r="G14" s="26">
        <v>35.6</v>
      </c>
      <c r="H14" s="26"/>
      <c r="I14" s="26"/>
      <c r="J14" s="26"/>
      <c r="K14" s="26">
        <v>5.3</v>
      </c>
      <c r="L14" s="26"/>
      <c r="M14" s="26"/>
      <c r="N14" s="26"/>
      <c r="O14" s="26">
        <v>0.7</v>
      </c>
      <c r="P14" s="26"/>
      <c r="Q14" s="26"/>
      <c r="R14" s="26"/>
      <c r="S14" s="26"/>
      <c r="T14" s="26"/>
      <c r="U14" s="26"/>
      <c r="V14" s="26"/>
      <c r="W14" s="26"/>
      <c r="X14" s="26"/>
      <c r="Y14" s="26"/>
      <c r="Z14" s="26"/>
      <c r="AA14" s="26"/>
    </row>
    <row r="15" spans="2:28" ht="12.75">
      <c r="B15" s="151">
        <v>1951</v>
      </c>
      <c r="C15" s="151">
        <v>37.7</v>
      </c>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47"/>
    </row>
    <row r="16" spans="2:27" ht="12.75">
      <c r="B16" s="26">
        <v>1955</v>
      </c>
      <c r="C16" s="26"/>
      <c r="D16" s="26"/>
      <c r="E16" s="26">
        <v>2.9</v>
      </c>
      <c r="F16" s="26"/>
      <c r="G16" s="26">
        <v>46</v>
      </c>
      <c r="H16" s="26"/>
      <c r="I16" s="26"/>
      <c r="J16" s="26"/>
      <c r="K16" s="26">
        <v>7.2</v>
      </c>
      <c r="L16" s="26"/>
      <c r="M16" s="26"/>
      <c r="N16" s="26"/>
      <c r="O16" s="26">
        <v>0.8</v>
      </c>
      <c r="P16" s="26"/>
      <c r="Q16" s="26"/>
      <c r="R16" s="26"/>
      <c r="S16" s="26"/>
      <c r="T16" s="26"/>
      <c r="U16" s="26"/>
      <c r="V16" s="26"/>
      <c r="W16" s="26"/>
      <c r="X16" s="26"/>
      <c r="Y16" s="26"/>
      <c r="Z16" s="26"/>
      <c r="AA16" s="26"/>
    </row>
    <row r="17" spans="2:28" ht="12.75">
      <c r="B17" s="151">
        <v>1958</v>
      </c>
      <c r="C17" s="151"/>
      <c r="D17" s="151"/>
      <c r="E17" s="151">
        <v>3.2</v>
      </c>
      <c r="F17" s="151"/>
      <c r="G17" s="151">
        <v>48.8</v>
      </c>
      <c r="H17" s="151"/>
      <c r="I17" s="151"/>
      <c r="J17" s="151"/>
      <c r="K17" s="151">
        <v>9.1</v>
      </c>
      <c r="L17" s="151"/>
      <c r="M17" s="151"/>
      <c r="N17" s="151"/>
      <c r="O17" s="151">
        <v>1.1</v>
      </c>
      <c r="P17" s="151"/>
      <c r="Q17" s="151"/>
      <c r="R17" s="151"/>
      <c r="S17" s="151"/>
      <c r="T17" s="151"/>
      <c r="U17" s="151"/>
      <c r="V17" s="151"/>
      <c r="W17" s="151">
        <v>11</v>
      </c>
      <c r="X17" s="151"/>
      <c r="Y17" s="151">
        <v>14.9</v>
      </c>
      <c r="Z17" s="151"/>
      <c r="AA17" s="151"/>
      <c r="AB17" s="147"/>
    </row>
    <row r="18" spans="2:27" ht="12.75">
      <c r="B18" s="26">
        <v>1962</v>
      </c>
      <c r="C18" s="26"/>
      <c r="D18" s="26"/>
      <c r="E18" s="26">
        <v>2.4</v>
      </c>
      <c r="F18" s="26"/>
      <c r="G18" s="26">
        <v>54</v>
      </c>
      <c r="H18" s="26"/>
      <c r="I18" s="26"/>
      <c r="J18" s="26"/>
      <c r="K18" s="26">
        <v>12.2</v>
      </c>
      <c r="L18" s="26"/>
      <c r="M18" s="26"/>
      <c r="N18" s="26"/>
      <c r="O18" s="26">
        <v>1.5</v>
      </c>
      <c r="P18" s="26"/>
      <c r="Q18" s="26"/>
      <c r="R18" s="26"/>
      <c r="S18" s="26"/>
      <c r="T18" s="26"/>
      <c r="U18" s="26"/>
      <c r="V18" s="26"/>
      <c r="W18" s="26">
        <v>12</v>
      </c>
      <c r="X18" s="26"/>
      <c r="Y18" s="26">
        <v>19.9</v>
      </c>
      <c r="Z18" s="26"/>
      <c r="AA18" s="26"/>
    </row>
    <row r="19" spans="2:28" ht="12.75">
      <c r="B19" s="151">
        <v>1964</v>
      </c>
      <c r="C19" s="151">
        <v>27.1</v>
      </c>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47"/>
    </row>
    <row r="20" spans="2:27" ht="12.75">
      <c r="B20" s="26">
        <v>1966</v>
      </c>
      <c r="C20" s="26"/>
      <c r="D20" s="26"/>
      <c r="E20" s="26">
        <v>2.6</v>
      </c>
      <c r="F20" s="26"/>
      <c r="G20" s="26">
        <v>56.6</v>
      </c>
      <c r="H20" s="26"/>
      <c r="I20" s="26"/>
      <c r="J20" s="26"/>
      <c r="K20" s="26">
        <v>18</v>
      </c>
      <c r="L20" s="26"/>
      <c r="M20" s="26"/>
      <c r="N20" s="26"/>
      <c r="O20" s="26">
        <v>2.3</v>
      </c>
      <c r="P20" s="26"/>
      <c r="Q20" s="26"/>
      <c r="R20" s="26"/>
      <c r="S20" s="26"/>
      <c r="T20" s="26"/>
      <c r="U20" s="26"/>
      <c r="V20" s="26"/>
      <c r="W20" s="26">
        <v>15</v>
      </c>
      <c r="X20" s="26"/>
      <c r="Y20" s="26">
        <v>25.7</v>
      </c>
      <c r="Z20" s="26"/>
      <c r="AA20" s="26"/>
    </row>
    <row r="21" spans="2:28" ht="12.75">
      <c r="B21" s="151">
        <v>1970</v>
      </c>
      <c r="C21" s="151"/>
      <c r="D21" s="151"/>
      <c r="E21" s="151">
        <v>3.1</v>
      </c>
      <c r="F21" s="151"/>
      <c r="G21" s="151">
        <v>67.8</v>
      </c>
      <c r="H21" s="151"/>
      <c r="I21" s="151"/>
      <c r="J21" s="151"/>
      <c r="K21" s="151">
        <v>24.8</v>
      </c>
      <c r="L21" s="151"/>
      <c r="M21" s="151"/>
      <c r="N21" s="151"/>
      <c r="O21" s="151">
        <v>3.4</v>
      </c>
      <c r="P21" s="151"/>
      <c r="Q21" s="151"/>
      <c r="R21" s="151"/>
      <c r="S21" s="151"/>
      <c r="T21" s="151"/>
      <c r="U21" s="151"/>
      <c r="V21" s="151"/>
      <c r="W21" s="151">
        <v>17</v>
      </c>
      <c r="X21" s="151"/>
      <c r="Y21" s="151">
        <v>37.1</v>
      </c>
      <c r="Z21" s="151"/>
      <c r="AA21" s="151"/>
      <c r="AB21" s="147"/>
    </row>
    <row r="22" spans="2:27" ht="12.75">
      <c r="B22" s="26">
        <v>1973</v>
      </c>
      <c r="C22" s="26">
        <v>18.8</v>
      </c>
      <c r="D22" s="26"/>
      <c r="E22" s="26"/>
      <c r="F22" s="26"/>
      <c r="G22" s="26"/>
      <c r="H22" s="26"/>
      <c r="I22" s="26"/>
      <c r="J22" s="26"/>
      <c r="K22" s="26"/>
      <c r="L22" s="26"/>
      <c r="M22" s="26"/>
      <c r="N22" s="26"/>
      <c r="O22" s="26"/>
      <c r="P22" s="26"/>
      <c r="Q22" s="26"/>
      <c r="R22" s="26"/>
      <c r="S22" s="26"/>
      <c r="T22" s="26"/>
      <c r="U22" s="26">
        <v>34</v>
      </c>
      <c r="V22" s="26" t="s">
        <v>213</v>
      </c>
      <c r="W22" s="26">
        <v>19</v>
      </c>
      <c r="X22" s="26" t="s">
        <v>213</v>
      </c>
      <c r="Y22" s="26"/>
      <c r="Z22" s="26"/>
      <c r="AA22" s="26"/>
    </row>
    <row r="23" spans="2:28" ht="12.75">
      <c r="B23" s="151">
        <v>1974</v>
      </c>
      <c r="C23" s="151"/>
      <c r="D23" s="151"/>
      <c r="E23" s="151">
        <v>4.1</v>
      </c>
      <c r="F23" s="151"/>
      <c r="G23" s="151">
        <v>72.8</v>
      </c>
      <c r="H23" s="151"/>
      <c r="I23" s="151"/>
      <c r="J23" s="151"/>
      <c r="K23" s="151">
        <v>33.2</v>
      </c>
      <c r="L23" s="151"/>
      <c r="M23" s="151"/>
      <c r="N23" s="151"/>
      <c r="O23" s="151">
        <v>5.3</v>
      </c>
      <c r="P23" s="151"/>
      <c r="Q23" s="151"/>
      <c r="R23" s="151"/>
      <c r="S23" s="151"/>
      <c r="T23" s="151"/>
      <c r="U23" s="151">
        <v>33</v>
      </c>
      <c r="V23" s="151" t="s">
        <v>213</v>
      </c>
      <c r="W23" s="151">
        <v>19</v>
      </c>
      <c r="X23" s="151" t="s">
        <v>213</v>
      </c>
      <c r="Y23" s="151">
        <v>38.2</v>
      </c>
      <c r="Z23" s="151"/>
      <c r="AA23" s="151"/>
      <c r="AB23" s="147"/>
    </row>
    <row r="24" spans="2:27" ht="12.75">
      <c r="B24" s="26">
        <v>1975</v>
      </c>
      <c r="C24" s="26"/>
      <c r="D24" s="26"/>
      <c r="E24" s="26">
        <v>4.6</v>
      </c>
      <c r="F24" s="26"/>
      <c r="G24" s="26">
        <v>73.3</v>
      </c>
      <c r="H24" s="26"/>
      <c r="I24" s="26">
        <v>92.9</v>
      </c>
      <c r="J24" s="26" t="s">
        <v>211</v>
      </c>
      <c r="K24" s="26">
        <v>35.2</v>
      </c>
      <c r="L24" s="26"/>
      <c r="M24" s="26">
        <v>30.7</v>
      </c>
      <c r="N24" s="26"/>
      <c r="O24" s="26">
        <v>5.8</v>
      </c>
      <c r="P24" s="26"/>
      <c r="Q24" s="26">
        <v>6.3</v>
      </c>
      <c r="R24" s="26" t="s">
        <v>211</v>
      </c>
      <c r="S24" s="26"/>
      <c r="T24" s="26"/>
      <c r="U24" s="26">
        <v>32</v>
      </c>
      <c r="V24" s="26" t="s">
        <v>213</v>
      </c>
      <c r="W24" s="26">
        <v>20</v>
      </c>
      <c r="X24" s="26" t="s">
        <v>213</v>
      </c>
      <c r="Y24" s="26">
        <v>33.1</v>
      </c>
      <c r="Z24" s="26"/>
      <c r="AA24" s="26">
        <v>39.7</v>
      </c>
    </row>
    <row r="25" spans="2:28" ht="12.75">
      <c r="B25" s="151">
        <v>1977</v>
      </c>
      <c r="C25" s="151"/>
      <c r="D25" s="151"/>
      <c r="E25" s="151"/>
      <c r="F25" s="151"/>
      <c r="G25" s="151"/>
      <c r="H25" s="151"/>
      <c r="I25" s="151"/>
      <c r="J25" s="151"/>
      <c r="K25" s="151"/>
      <c r="L25" s="151"/>
      <c r="M25" s="151"/>
      <c r="N25" s="151"/>
      <c r="O25" s="151"/>
      <c r="P25" s="151"/>
      <c r="Q25" s="151"/>
      <c r="R25" s="151"/>
      <c r="S25" s="151"/>
      <c r="T25" s="151"/>
      <c r="U25" s="151">
        <v>32</v>
      </c>
      <c r="V25" s="151" t="s">
        <v>213</v>
      </c>
      <c r="W25" s="151">
        <v>20</v>
      </c>
      <c r="X25" s="151" t="s">
        <v>213</v>
      </c>
      <c r="Y25" s="151">
        <v>34.6</v>
      </c>
      <c r="Z25" s="151"/>
      <c r="AA25" s="151">
        <v>58.3</v>
      </c>
      <c r="AB25" s="147"/>
    </row>
    <row r="26" spans="2:27" ht="12.75">
      <c r="B26" s="26">
        <v>1978</v>
      </c>
      <c r="C26" s="26">
        <v>16.8</v>
      </c>
      <c r="D26" s="26"/>
      <c r="E26" s="26"/>
      <c r="F26" s="26"/>
      <c r="G26" s="26"/>
      <c r="H26" s="26"/>
      <c r="I26" s="26"/>
      <c r="J26" s="26"/>
      <c r="K26" s="26"/>
      <c r="L26" s="26"/>
      <c r="M26" s="26"/>
      <c r="N26" s="26"/>
      <c r="O26" s="26"/>
      <c r="P26" s="26"/>
      <c r="Q26" s="26"/>
      <c r="R26" s="26"/>
      <c r="S26" s="26">
        <v>26</v>
      </c>
      <c r="T26" s="26"/>
      <c r="U26" s="26">
        <v>32</v>
      </c>
      <c r="V26" s="26"/>
      <c r="W26" s="26">
        <v>21</v>
      </c>
      <c r="X26" s="26"/>
      <c r="Y26" s="26"/>
      <c r="Z26" s="26"/>
      <c r="AA26" s="26"/>
    </row>
    <row r="27" spans="2:28" ht="12.75">
      <c r="B27" s="151">
        <v>1979</v>
      </c>
      <c r="C27" s="151"/>
      <c r="D27" s="151"/>
      <c r="E27" s="151"/>
      <c r="F27" s="151"/>
      <c r="G27" s="151"/>
      <c r="H27" s="151"/>
      <c r="I27" s="151"/>
      <c r="J27" s="151"/>
      <c r="K27" s="151"/>
      <c r="L27" s="151"/>
      <c r="M27" s="151"/>
      <c r="N27" s="151"/>
      <c r="O27" s="151"/>
      <c r="P27" s="151"/>
      <c r="Q27" s="151"/>
      <c r="R27" s="151"/>
      <c r="S27" s="151">
        <v>26</v>
      </c>
      <c r="T27" s="151"/>
      <c r="U27" s="151">
        <v>32</v>
      </c>
      <c r="V27" s="151"/>
      <c r="W27" s="151">
        <v>21</v>
      </c>
      <c r="X27" s="151"/>
      <c r="Y27" s="151"/>
      <c r="Z27" s="151"/>
      <c r="AA27" s="151"/>
      <c r="AB27" s="147"/>
    </row>
    <row r="28" spans="2:28" ht="12.75">
      <c r="B28" s="26">
        <v>1980</v>
      </c>
      <c r="C28" s="26"/>
      <c r="D28" s="26"/>
      <c r="E28" s="26">
        <v>8.3</v>
      </c>
      <c r="F28" s="26"/>
      <c r="G28" s="26">
        <v>74.9</v>
      </c>
      <c r="H28" s="26"/>
      <c r="I28" s="26">
        <v>96.4</v>
      </c>
      <c r="J28" s="26" t="s">
        <v>211</v>
      </c>
      <c r="K28" s="26">
        <v>42.7</v>
      </c>
      <c r="L28" s="26"/>
      <c r="M28" s="26">
        <v>35.2</v>
      </c>
      <c r="N28" s="26" t="s">
        <v>211</v>
      </c>
      <c r="O28" s="26">
        <v>7.5</v>
      </c>
      <c r="P28" s="26"/>
      <c r="Q28" s="26">
        <v>6.7</v>
      </c>
      <c r="R28" s="26" t="s">
        <v>211</v>
      </c>
      <c r="S28" s="26">
        <v>20</v>
      </c>
      <c r="T28" s="26"/>
      <c r="U28" s="26">
        <v>31</v>
      </c>
      <c r="V28" s="26"/>
      <c r="W28" s="26">
        <v>21</v>
      </c>
      <c r="X28" s="26"/>
      <c r="Y28" s="26"/>
      <c r="Z28" s="26"/>
      <c r="AA28" s="26">
        <v>91.7</v>
      </c>
      <c r="AB28" s="4" t="s">
        <v>211</v>
      </c>
    </row>
    <row r="29" spans="2:28" ht="12.75">
      <c r="B29" s="151">
        <v>1981</v>
      </c>
      <c r="C29" s="151">
        <v>15.6</v>
      </c>
      <c r="D29" s="151"/>
      <c r="E29" s="151"/>
      <c r="F29" s="151"/>
      <c r="G29" s="151"/>
      <c r="H29" s="151"/>
      <c r="I29" s="151"/>
      <c r="J29" s="151"/>
      <c r="K29" s="151"/>
      <c r="L29" s="151"/>
      <c r="M29" s="151"/>
      <c r="N29" s="151"/>
      <c r="O29" s="151"/>
      <c r="P29" s="151"/>
      <c r="Q29" s="151"/>
      <c r="R29" s="151"/>
      <c r="S29" s="151">
        <v>24</v>
      </c>
      <c r="T29" s="151"/>
      <c r="U29" s="151">
        <v>31</v>
      </c>
      <c r="V29" s="151"/>
      <c r="W29" s="151">
        <v>21</v>
      </c>
      <c r="X29" s="151"/>
      <c r="Y29" s="151"/>
      <c r="Z29" s="151"/>
      <c r="AA29" s="151">
        <v>88.2</v>
      </c>
      <c r="AB29" s="147" t="s">
        <v>211</v>
      </c>
    </row>
    <row r="30" spans="2:28" ht="12.75">
      <c r="B30" s="26">
        <v>1982</v>
      </c>
      <c r="C30" s="26"/>
      <c r="D30" s="26"/>
      <c r="E30" s="26"/>
      <c r="F30" s="26"/>
      <c r="G30" s="26"/>
      <c r="H30" s="26"/>
      <c r="I30" s="26"/>
      <c r="J30" s="26"/>
      <c r="K30" s="26"/>
      <c r="L30" s="26"/>
      <c r="M30" s="26"/>
      <c r="N30" s="26"/>
      <c r="O30" s="26"/>
      <c r="P30" s="26"/>
      <c r="Q30" s="26"/>
      <c r="R30" s="26"/>
      <c r="S30" s="26">
        <v>25</v>
      </c>
      <c r="T30" s="26"/>
      <c r="U30" s="26">
        <v>30</v>
      </c>
      <c r="V30" s="26"/>
      <c r="W30" s="26">
        <v>20</v>
      </c>
      <c r="X30" s="26"/>
      <c r="Y30" s="26"/>
      <c r="Z30" s="26"/>
      <c r="AA30" s="50">
        <v>88</v>
      </c>
      <c r="AB30" s="4" t="s">
        <v>211</v>
      </c>
    </row>
    <row r="31" spans="2:28" ht="12.75">
      <c r="B31" s="151">
        <v>1983</v>
      </c>
      <c r="C31" s="151"/>
      <c r="D31" s="151"/>
      <c r="E31" s="151"/>
      <c r="F31" s="151"/>
      <c r="G31" s="151"/>
      <c r="H31" s="151"/>
      <c r="I31" s="151"/>
      <c r="J31" s="151"/>
      <c r="K31" s="151"/>
      <c r="L31" s="151"/>
      <c r="M31" s="151"/>
      <c r="N31" s="151"/>
      <c r="O31" s="151"/>
      <c r="P31" s="151"/>
      <c r="Q31" s="151"/>
      <c r="R31" s="151"/>
      <c r="S31" s="151">
        <v>24</v>
      </c>
      <c r="T31" s="151"/>
      <c r="U31" s="151">
        <v>30</v>
      </c>
      <c r="V31" s="151"/>
      <c r="W31" s="151">
        <v>20</v>
      </c>
      <c r="X31" s="151"/>
      <c r="Y31" s="152">
        <v>47</v>
      </c>
      <c r="Z31" s="151" t="s">
        <v>211</v>
      </c>
      <c r="AA31" s="152">
        <v>88</v>
      </c>
      <c r="AB31" s="147" t="s">
        <v>211</v>
      </c>
    </row>
    <row r="32" spans="2:28" ht="12.75">
      <c r="B32" s="26">
        <v>1984</v>
      </c>
      <c r="C32" s="26"/>
      <c r="D32" s="26"/>
      <c r="E32" s="26"/>
      <c r="F32" s="26"/>
      <c r="G32" s="26"/>
      <c r="H32" s="26"/>
      <c r="I32" s="26"/>
      <c r="J32" s="26"/>
      <c r="K32" s="26"/>
      <c r="L32" s="26"/>
      <c r="M32" s="26"/>
      <c r="N32" s="26"/>
      <c r="O32" s="26"/>
      <c r="P32" s="26"/>
      <c r="Q32" s="26"/>
      <c r="R32" s="26"/>
      <c r="S32" s="26">
        <v>25</v>
      </c>
      <c r="T32" s="26"/>
      <c r="U32" s="26">
        <v>30</v>
      </c>
      <c r="V32" s="26"/>
      <c r="W32" s="26">
        <v>20</v>
      </c>
      <c r="X32" s="26"/>
      <c r="Y32" s="26"/>
      <c r="Z32" s="26"/>
      <c r="AA32" s="50">
        <v>87</v>
      </c>
      <c r="AB32" s="4" t="s">
        <v>211</v>
      </c>
    </row>
    <row r="33" spans="2:28" ht="12.75">
      <c r="B33" s="151">
        <v>1985</v>
      </c>
      <c r="C33" s="151">
        <v>11.5</v>
      </c>
      <c r="D33" s="151"/>
      <c r="E33" s="151"/>
      <c r="F33" s="151"/>
      <c r="G33" s="151"/>
      <c r="H33" s="151"/>
      <c r="I33" s="151">
        <v>90.1</v>
      </c>
      <c r="J33" s="151" t="s">
        <v>211</v>
      </c>
      <c r="K33" s="151"/>
      <c r="L33" s="151"/>
      <c r="M33" s="151">
        <v>42.3</v>
      </c>
      <c r="N33" s="151" t="s">
        <v>211</v>
      </c>
      <c r="O33" s="151"/>
      <c r="P33" s="151"/>
      <c r="Q33" s="151">
        <v>10.3</v>
      </c>
      <c r="R33" s="151" t="s">
        <v>211</v>
      </c>
      <c r="S33" s="151">
        <v>24</v>
      </c>
      <c r="T33" s="151"/>
      <c r="U33" s="151">
        <v>30</v>
      </c>
      <c r="V33" s="151"/>
      <c r="W33" s="151">
        <v>20</v>
      </c>
      <c r="X33" s="151"/>
      <c r="Y33" s="151"/>
      <c r="Z33" s="151"/>
      <c r="AA33" s="151"/>
      <c r="AB33" s="147"/>
    </row>
    <row r="34" spans="2:27" ht="12.75">
      <c r="B34" s="26">
        <v>1986</v>
      </c>
      <c r="C34" s="26"/>
      <c r="D34" s="26"/>
      <c r="E34" s="26"/>
      <c r="F34" s="26"/>
      <c r="G34" s="26"/>
      <c r="H34" s="26"/>
      <c r="I34" s="26"/>
      <c r="J34" s="26"/>
      <c r="K34" s="26"/>
      <c r="L34" s="26"/>
      <c r="M34" s="26"/>
      <c r="N34" s="26"/>
      <c r="O34" s="26"/>
      <c r="P34" s="26"/>
      <c r="Q34" s="26"/>
      <c r="R34" s="26"/>
      <c r="S34" s="26">
        <v>25</v>
      </c>
      <c r="T34" s="26"/>
      <c r="U34" s="26">
        <v>30</v>
      </c>
      <c r="V34" s="26"/>
      <c r="W34" s="26">
        <v>20</v>
      </c>
      <c r="X34" s="26"/>
      <c r="Y34" s="26"/>
      <c r="Z34" s="26"/>
      <c r="AA34" s="26"/>
    </row>
    <row r="35" spans="2:28" ht="12.75">
      <c r="B35" s="151">
        <v>1987</v>
      </c>
      <c r="C35" s="151"/>
      <c r="D35" s="151"/>
      <c r="E35" s="151"/>
      <c r="F35" s="151"/>
      <c r="G35" s="151"/>
      <c r="H35" s="151"/>
      <c r="I35" s="151"/>
      <c r="J35" s="151"/>
      <c r="K35" s="151"/>
      <c r="L35" s="151"/>
      <c r="M35" s="151"/>
      <c r="N35" s="151"/>
      <c r="O35" s="151"/>
      <c r="P35" s="151"/>
      <c r="Q35" s="151"/>
      <c r="R35" s="151"/>
      <c r="S35" s="151">
        <v>23</v>
      </c>
      <c r="T35" s="151"/>
      <c r="U35" s="151">
        <v>30</v>
      </c>
      <c r="V35" s="151"/>
      <c r="W35" s="151">
        <v>21</v>
      </c>
      <c r="X35" s="151"/>
      <c r="Y35" s="151"/>
      <c r="Z35" s="151"/>
      <c r="AA35" s="151"/>
      <c r="AB35" s="147"/>
    </row>
    <row r="36" spans="2:27" ht="12.75">
      <c r="B36" s="26">
        <v>1988</v>
      </c>
      <c r="C36" s="26"/>
      <c r="D36" s="26"/>
      <c r="E36" s="26"/>
      <c r="F36" s="26"/>
      <c r="G36" s="26"/>
      <c r="H36" s="26"/>
      <c r="I36" s="26"/>
      <c r="J36" s="26"/>
      <c r="K36" s="26"/>
      <c r="L36" s="26"/>
      <c r="M36" s="26"/>
      <c r="N36" s="26"/>
      <c r="O36" s="26"/>
      <c r="P36" s="26"/>
      <c r="Q36" s="26"/>
      <c r="R36" s="26"/>
      <c r="S36" s="26">
        <v>23</v>
      </c>
      <c r="T36" s="26"/>
      <c r="U36" s="26">
        <v>30</v>
      </c>
      <c r="V36" s="26"/>
      <c r="W36" s="26">
        <v>21</v>
      </c>
      <c r="X36" s="26"/>
      <c r="Y36" s="26"/>
      <c r="Z36" s="26"/>
      <c r="AA36" s="26"/>
    </row>
    <row r="37" spans="2:28" ht="12.75">
      <c r="B37" s="151">
        <v>1989</v>
      </c>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47"/>
    </row>
    <row r="38" spans="2:27" ht="12.75">
      <c r="B38" s="26">
        <v>1990</v>
      </c>
      <c r="C38" s="26"/>
      <c r="D38" s="26"/>
      <c r="E38" s="26"/>
      <c r="F38" s="26"/>
      <c r="G38" s="26"/>
      <c r="H38" s="26"/>
      <c r="I38" s="26"/>
      <c r="J38" s="26"/>
      <c r="K38" s="26"/>
      <c r="L38" s="26"/>
      <c r="M38" s="26"/>
      <c r="N38" s="26"/>
      <c r="O38" s="26"/>
      <c r="P38" s="26"/>
      <c r="Q38" s="26"/>
      <c r="R38" s="26"/>
      <c r="S38" s="26"/>
      <c r="T38" s="26"/>
      <c r="U38" s="26"/>
      <c r="V38" s="26"/>
      <c r="W38" s="26"/>
      <c r="X38" s="26"/>
      <c r="Y38" s="26"/>
      <c r="Z38" s="26"/>
      <c r="AA38" s="26"/>
    </row>
    <row r="39" spans="2:28" ht="12.75">
      <c r="B39" s="151">
        <v>1991</v>
      </c>
      <c r="C39" s="151"/>
      <c r="D39" s="151"/>
      <c r="E39" s="151"/>
      <c r="F39" s="151"/>
      <c r="G39" s="151"/>
      <c r="H39" s="151"/>
      <c r="I39" s="151">
        <v>91.3</v>
      </c>
      <c r="J39" s="151" t="s">
        <v>212</v>
      </c>
      <c r="K39" s="151">
        <v>69.4</v>
      </c>
      <c r="L39" s="151"/>
      <c r="M39" s="151"/>
      <c r="N39" s="151"/>
      <c r="O39" s="151"/>
      <c r="P39" s="151"/>
      <c r="Q39" s="151"/>
      <c r="R39" s="151"/>
      <c r="S39" s="151"/>
      <c r="T39" s="151"/>
      <c r="U39" s="151"/>
      <c r="V39" s="151"/>
      <c r="W39" s="151"/>
      <c r="X39" s="151"/>
      <c r="Y39" s="151"/>
      <c r="Z39" s="151"/>
      <c r="AA39" s="151"/>
      <c r="AB39" s="147"/>
    </row>
    <row r="40" spans="2:27" ht="12.75">
      <c r="B40" s="26">
        <v>1992</v>
      </c>
      <c r="C40" s="26"/>
      <c r="D40" s="26"/>
      <c r="E40" s="26"/>
      <c r="F40" s="26"/>
      <c r="G40" s="26"/>
      <c r="H40" s="26"/>
      <c r="I40" s="26"/>
      <c r="J40" s="26"/>
      <c r="K40" s="26"/>
      <c r="L40" s="26"/>
      <c r="M40" s="26"/>
      <c r="N40" s="26"/>
      <c r="O40" s="26"/>
      <c r="P40" s="26"/>
      <c r="Q40" s="26"/>
      <c r="R40" s="26"/>
      <c r="S40" s="26"/>
      <c r="T40" s="26"/>
      <c r="U40" s="26"/>
      <c r="V40" s="26"/>
      <c r="W40" s="26"/>
      <c r="X40" s="26"/>
      <c r="Y40" s="26"/>
      <c r="Z40" s="26"/>
      <c r="AA40" s="26"/>
    </row>
    <row r="41" spans="2:28" ht="12.75">
      <c r="B41" s="151">
        <v>1993</v>
      </c>
      <c r="C41" s="151">
        <v>9.9</v>
      </c>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47"/>
    </row>
    <row r="42" spans="2:27" ht="12.75">
      <c r="B42" s="26">
        <v>1994</v>
      </c>
      <c r="C42" s="26">
        <v>9.4</v>
      </c>
      <c r="D42" s="26"/>
      <c r="E42" s="26"/>
      <c r="F42" s="26"/>
      <c r="G42" s="26"/>
      <c r="H42" s="26"/>
      <c r="I42" s="26">
        <v>93.4</v>
      </c>
      <c r="J42" s="26"/>
      <c r="K42" s="26">
        <v>74</v>
      </c>
      <c r="L42" s="26"/>
      <c r="M42" s="26"/>
      <c r="N42" s="26"/>
      <c r="O42" s="26">
        <v>24.9</v>
      </c>
      <c r="P42" s="26"/>
      <c r="Q42" s="26"/>
      <c r="R42" s="26"/>
      <c r="S42" s="26"/>
      <c r="T42" s="26"/>
      <c r="U42" s="26"/>
      <c r="V42" s="26"/>
      <c r="W42" s="26"/>
      <c r="X42" s="26"/>
      <c r="Y42" s="26"/>
      <c r="Z42" s="26"/>
      <c r="AA42" s="26"/>
    </row>
    <row r="43" spans="2:28" ht="12.75">
      <c r="B43" s="151">
        <v>1995</v>
      </c>
      <c r="C43" s="151">
        <v>8.9</v>
      </c>
      <c r="D43" s="151"/>
      <c r="E43" s="151"/>
      <c r="F43" s="151"/>
      <c r="G43" s="151"/>
      <c r="H43" s="151"/>
      <c r="I43" s="151">
        <v>93.3</v>
      </c>
      <c r="J43" s="151"/>
      <c r="K43" s="151">
        <v>74.8</v>
      </c>
      <c r="L43" s="151"/>
      <c r="M43" s="151"/>
      <c r="N43" s="151"/>
      <c r="O43" s="151"/>
      <c r="P43" s="151"/>
      <c r="Q43" s="151"/>
      <c r="R43" s="151"/>
      <c r="S43" s="151">
        <v>20</v>
      </c>
      <c r="T43" s="151"/>
      <c r="U43" s="151">
        <v>25</v>
      </c>
      <c r="V43" s="151"/>
      <c r="W43" s="151">
        <v>20</v>
      </c>
      <c r="X43" s="151"/>
      <c r="Y43" s="151"/>
      <c r="Z43" s="151"/>
      <c r="AA43" s="151"/>
      <c r="AB43" s="147"/>
    </row>
    <row r="44" spans="2:27" ht="12.75">
      <c r="B44" s="26">
        <v>1996</v>
      </c>
      <c r="C44" s="26">
        <v>8.7</v>
      </c>
      <c r="D44" s="26"/>
      <c r="E44" s="26"/>
      <c r="F44" s="26"/>
      <c r="G44" s="26"/>
      <c r="H44" s="26"/>
      <c r="I44" s="26">
        <v>93</v>
      </c>
      <c r="J44" s="26"/>
      <c r="K44" s="26">
        <v>76.4</v>
      </c>
      <c r="L44" s="26"/>
      <c r="M44" s="26"/>
      <c r="N44" s="26"/>
      <c r="O44" s="26">
        <v>25.3</v>
      </c>
      <c r="P44" s="26"/>
      <c r="Q44" s="26"/>
      <c r="R44" s="26"/>
      <c r="S44" s="26">
        <v>20</v>
      </c>
      <c r="T44" s="26"/>
      <c r="U44" s="26">
        <v>16</v>
      </c>
      <c r="V44" s="26"/>
      <c r="W44" s="26">
        <v>20</v>
      </c>
      <c r="X44" s="26"/>
      <c r="Y44" s="26"/>
      <c r="Z44" s="26"/>
      <c r="AA44" s="26"/>
    </row>
    <row r="45" spans="2:28" ht="12.75">
      <c r="B45" s="151">
        <v>1997</v>
      </c>
      <c r="C45" s="151">
        <v>8.4</v>
      </c>
      <c r="D45" s="151"/>
      <c r="E45" s="151"/>
      <c r="F45" s="151"/>
      <c r="G45" s="151"/>
      <c r="H45" s="151"/>
      <c r="I45" s="151">
        <v>92.5</v>
      </c>
      <c r="J45" s="151"/>
      <c r="K45" s="151">
        <v>76.9</v>
      </c>
      <c r="L45" s="151"/>
      <c r="M45" s="151"/>
      <c r="N45" s="151"/>
      <c r="O45" s="151"/>
      <c r="P45" s="151"/>
      <c r="Q45" s="151"/>
      <c r="R45" s="151"/>
      <c r="S45" s="151">
        <v>19</v>
      </c>
      <c r="T45" s="151"/>
      <c r="U45" s="151">
        <v>25</v>
      </c>
      <c r="V45" s="151"/>
      <c r="W45" s="151">
        <v>19</v>
      </c>
      <c r="X45" s="151"/>
      <c r="Y45" s="151"/>
      <c r="Z45" s="151"/>
      <c r="AA45" s="151"/>
      <c r="AB45" s="147"/>
    </row>
    <row r="46" spans="2:27" ht="12.75">
      <c r="B46" s="26">
        <v>1998</v>
      </c>
      <c r="C46" s="26">
        <v>8.7</v>
      </c>
      <c r="D46" s="26"/>
      <c r="E46" s="26"/>
      <c r="F46" s="26"/>
      <c r="G46" s="26"/>
      <c r="H46" s="26"/>
      <c r="I46" s="26">
        <v>91.4</v>
      </c>
      <c r="J46" s="26"/>
      <c r="K46" s="26">
        <v>75.4</v>
      </c>
      <c r="L46" s="26"/>
      <c r="M46" s="26"/>
      <c r="N46" s="26"/>
      <c r="O46" s="26">
        <v>26.8</v>
      </c>
      <c r="P46" s="26"/>
      <c r="Q46" s="26"/>
      <c r="R46" s="26"/>
      <c r="S46" s="26">
        <v>17</v>
      </c>
      <c r="T46" s="26"/>
      <c r="U46" s="26">
        <v>23</v>
      </c>
      <c r="V46" s="26"/>
      <c r="W46" s="26">
        <v>18</v>
      </c>
      <c r="X46" s="26"/>
      <c r="Y46" s="26"/>
      <c r="Z46" s="26"/>
      <c r="AA46" s="50"/>
    </row>
    <row r="47" spans="2:28" ht="12.75">
      <c r="B47" s="151">
        <v>1999</v>
      </c>
      <c r="C47" s="151">
        <v>8.3</v>
      </c>
      <c r="D47" s="151"/>
      <c r="E47" s="151"/>
      <c r="F47" s="151"/>
      <c r="G47" s="151"/>
      <c r="H47" s="151"/>
      <c r="I47" s="151">
        <v>92.9</v>
      </c>
      <c r="J47" s="151"/>
      <c r="K47" s="151">
        <v>74.6</v>
      </c>
      <c r="L47" s="151"/>
      <c r="M47" s="151"/>
      <c r="N47" s="151"/>
      <c r="O47" s="151"/>
      <c r="P47" s="151"/>
      <c r="Q47" s="151"/>
      <c r="R47" s="151"/>
      <c r="S47" s="151">
        <v>18</v>
      </c>
      <c r="T47" s="151"/>
      <c r="U47" s="151">
        <v>24</v>
      </c>
      <c r="V47" s="151"/>
      <c r="W47" s="151">
        <v>18</v>
      </c>
      <c r="X47" s="151"/>
      <c r="Y47" s="152">
        <v>59.4</v>
      </c>
      <c r="Z47" s="151"/>
      <c r="AA47" s="152">
        <v>56.3</v>
      </c>
      <c r="AB47" s="147"/>
    </row>
    <row r="48" spans="2:28" ht="12.75">
      <c r="B48" s="54">
        <v>2000</v>
      </c>
      <c r="C48" s="54">
        <v>8.1</v>
      </c>
      <c r="D48" s="54"/>
      <c r="E48" s="54"/>
      <c r="F48" s="54"/>
      <c r="G48" s="54"/>
      <c r="H48" s="54"/>
      <c r="I48" s="54">
        <v>93.4</v>
      </c>
      <c r="J48" s="54"/>
      <c r="K48" s="54">
        <v>75.4</v>
      </c>
      <c r="L48" s="54"/>
      <c r="M48" s="54"/>
      <c r="N48" s="54"/>
      <c r="O48" s="54">
        <v>25.1</v>
      </c>
      <c r="P48" s="54"/>
      <c r="Q48" s="54"/>
      <c r="R48" s="54"/>
      <c r="S48" s="54">
        <v>20</v>
      </c>
      <c r="T48" s="54"/>
      <c r="U48" s="54">
        <v>26</v>
      </c>
      <c r="V48" s="54"/>
      <c r="W48" s="54">
        <v>19</v>
      </c>
      <c r="X48" s="54"/>
      <c r="Y48" s="54"/>
      <c r="Z48" s="54"/>
      <c r="AA48" s="54"/>
      <c r="AB48" s="156"/>
    </row>
    <row r="49" spans="2:28" ht="12.75">
      <c r="B49" s="339">
        <v>2001</v>
      </c>
      <c r="C49" s="339"/>
      <c r="D49" s="339"/>
      <c r="E49" s="339"/>
      <c r="F49" s="339"/>
      <c r="G49" s="339"/>
      <c r="H49" s="339"/>
      <c r="I49" s="339"/>
      <c r="J49" s="339"/>
      <c r="K49" s="339"/>
      <c r="L49" s="339"/>
      <c r="M49" s="339"/>
      <c r="N49" s="339"/>
      <c r="O49" s="339"/>
      <c r="P49" s="339"/>
      <c r="Q49" s="339"/>
      <c r="R49" s="339"/>
      <c r="S49" s="339"/>
      <c r="T49" s="339"/>
      <c r="U49" s="339"/>
      <c r="V49" s="339"/>
      <c r="W49" s="339"/>
      <c r="X49" s="339"/>
      <c r="Y49" s="339"/>
      <c r="Z49" s="339"/>
      <c r="AA49" s="339"/>
      <c r="AB49" s="134"/>
    </row>
    <row r="50" spans="2:28" ht="12.75">
      <c r="B50" s="344">
        <v>2002</v>
      </c>
      <c r="C50" s="344"/>
      <c r="D50" s="344"/>
      <c r="E50" s="344"/>
      <c r="F50" s="344"/>
      <c r="G50" s="344"/>
      <c r="H50" s="344"/>
      <c r="I50" s="344"/>
      <c r="J50" s="344"/>
      <c r="K50" s="344"/>
      <c r="L50" s="344"/>
      <c r="M50" s="344"/>
      <c r="N50" s="344"/>
      <c r="O50" s="344"/>
      <c r="P50" s="344"/>
      <c r="Q50" s="344"/>
      <c r="R50" s="344"/>
      <c r="S50" s="344"/>
      <c r="T50" s="344"/>
      <c r="U50" s="344"/>
      <c r="V50" s="344"/>
      <c r="W50" s="344"/>
      <c r="X50" s="344"/>
      <c r="Y50" s="344"/>
      <c r="Z50" s="344"/>
      <c r="AA50" s="344"/>
      <c r="AB50" s="345"/>
    </row>
    <row r="51" spans="2:28" ht="12.75">
      <c r="B51" s="339">
        <v>2003</v>
      </c>
      <c r="C51" s="339"/>
      <c r="D51" s="339"/>
      <c r="E51" s="339"/>
      <c r="F51" s="339"/>
      <c r="G51" s="339"/>
      <c r="H51" s="339"/>
      <c r="I51" s="339"/>
      <c r="J51" s="339"/>
      <c r="K51" s="339"/>
      <c r="L51" s="339"/>
      <c r="M51" s="339"/>
      <c r="N51" s="339"/>
      <c r="O51" s="339"/>
      <c r="P51" s="339"/>
      <c r="Q51" s="339"/>
      <c r="R51" s="339"/>
      <c r="S51" s="339"/>
      <c r="T51" s="339"/>
      <c r="U51" s="339"/>
      <c r="V51" s="339"/>
      <c r="W51" s="339"/>
      <c r="X51" s="339"/>
      <c r="Y51" s="339"/>
      <c r="Z51" s="339"/>
      <c r="AA51" s="339"/>
      <c r="AB51" s="134"/>
    </row>
    <row r="52" spans="2:28" ht="12.75">
      <c r="B52" s="344">
        <v>2004</v>
      </c>
      <c r="C52" s="344"/>
      <c r="D52" s="344"/>
      <c r="E52" s="344"/>
      <c r="F52" s="344"/>
      <c r="G52" s="344"/>
      <c r="H52" s="344"/>
      <c r="I52" s="344"/>
      <c r="J52" s="344"/>
      <c r="K52" s="344"/>
      <c r="L52" s="344"/>
      <c r="M52" s="344"/>
      <c r="N52" s="344"/>
      <c r="O52" s="344"/>
      <c r="P52" s="344"/>
      <c r="Q52" s="344"/>
      <c r="R52" s="344"/>
      <c r="S52" s="344"/>
      <c r="T52" s="344"/>
      <c r="U52" s="344"/>
      <c r="V52" s="344"/>
      <c r="W52" s="344"/>
      <c r="X52" s="344"/>
      <c r="Y52" s="344"/>
      <c r="Z52" s="344"/>
      <c r="AA52" s="344"/>
      <c r="AB52" s="345"/>
    </row>
    <row r="53" spans="2:28" ht="15.75">
      <c r="B53" s="339" t="s">
        <v>462</v>
      </c>
      <c r="C53" s="339">
        <v>9.6</v>
      </c>
      <c r="D53" s="340"/>
      <c r="E53" s="341">
        <v>78</v>
      </c>
      <c r="F53" s="339"/>
      <c r="G53" s="339"/>
      <c r="H53" s="339"/>
      <c r="I53" s="341">
        <v>92</v>
      </c>
      <c r="J53" s="339"/>
      <c r="K53" s="339">
        <v>77.8</v>
      </c>
      <c r="L53" s="339"/>
      <c r="M53" s="339"/>
      <c r="N53" s="339"/>
      <c r="O53" s="339">
        <v>27.1</v>
      </c>
      <c r="P53" s="339"/>
      <c r="Q53" s="339"/>
      <c r="R53" s="339"/>
      <c r="S53" s="339"/>
      <c r="T53" s="339"/>
      <c r="U53" s="339"/>
      <c r="V53" s="339"/>
      <c r="W53" s="339"/>
      <c r="X53" s="339"/>
      <c r="Y53" s="339"/>
      <c r="Z53" s="339"/>
      <c r="AA53" s="339"/>
      <c r="AB53" s="134"/>
    </row>
    <row r="54" spans="2:28" ht="12.75">
      <c r="B54" s="344">
        <v>2006</v>
      </c>
      <c r="C54" s="344"/>
      <c r="D54" s="344"/>
      <c r="E54" s="344"/>
      <c r="F54" s="344"/>
      <c r="G54" s="344"/>
      <c r="H54" s="344"/>
      <c r="I54" s="344"/>
      <c r="J54" s="344"/>
      <c r="K54" s="344"/>
      <c r="L54" s="344"/>
      <c r="M54" s="344"/>
      <c r="N54" s="344"/>
      <c r="O54" s="344"/>
      <c r="P54" s="344"/>
      <c r="Q54" s="344"/>
      <c r="R54" s="344"/>
      <c r="S54" s="346"/>
      <c r="T54" s="346"/>
      <c r="U54" s="346"/>
      <c r="V54" s="346"/>
      <c r="W54" s="346"/>
      <c r="X54" s="344"/>
      <c r="Y54" s="344"/>
      <c r="Z54" s="344"/>
      <c r="AA54" s="344"/>
      <c r="AB54" s="345"/>
    </row>
    <row r="55" spans="2:28" ht="16.5" thickBot="1">
      <c r="B55" s="342" t="s">
        <v>467</v>
      </c>
      <c r="C55" s="342"/>
      <c r="D55" s="342"/>
      <c r="E55" s="342"/>
      <c r="F55" s="342"/>
      <c r="G55" s="342"/>
      <c r="H55" s="342"/>
      <c r="I55" s="342"/>
      <c r="J55" s="342"/>
      <c r="K55" s="342"/>
      <c r="L55" s="342"/>
      <c r="M55" s="342"/>
      <c r="N55" s="342"/>
      <c r="O55" s="342"/>
      <c r="P55" s="342"/>
      <c r="Q55" s="342"/>
      <c r="R55" s="342"/>
      <c r="S55" s="343">
        <v>20.945100401606425</v>
      </c>
      <c r="T55" s="343"/>
      <c r="U55" s="343">
        <v>25.830819854872075</v>
      </c>
      <c r="V55" s="343"/>
      <c r="W55" s="343">
        <v>20.751525719267654</v>
      </c>
      <c r="X55" s="342"/>
      <c r="Y55" s="342"/>
      <c r="Z55" s="342"/>
      <c r="AA55" s="342"/>
      <c r="AB55" s="158"/>
    </row>
    <row r="57" spans="2:27" ht="12.75">
      <c r="B57" s="335" t="s">
        <v>207</v>
      </c>
      <c r="C57" s="335"/>
      <c r="D57" s="335"/>
      <c r="E57" s="335"/>
      <c r="F57" s="335"/>
      <c r="G57" s="335"/>
      <c r="H57" s="335"/>
      <c r="I57" s="335"/>
      <c r="J57" s="335"/>
      <c r="K57" s="335"/>
      <c r="L57" s="335"/>
      <c r="M57" s="335"/>
      <c r="N57" s="335"/>
      <c r="O57" s="335"/>
      <c r="P57" s="335"/>
      <c r="Q57" s="335"/>
      <c r="R57" s="335"/>
      <c r="S57" s="335"/>
      <c r="T57" s="335"/>
      <c r="U57" s="335"/>
      <c r="V57" s="335"/>
      <c r="W57" s="335"/>
      <c r="X57" s="335"/>
      <c r="Y57" s="335"/>
      <c r="Z57" s="335"/>
      <c r="AA57" s="335"/>
    </row>
    <row r="58" spans="2:27" ht="15" customHeight="1">
      <c r="B58" s="335" t="s">
        <v>204</v>
      </c>
      <c r="C58" s="335"/>
      <c r="D58" s="335"/>
      <c r="E58" s="335"/>
      <c r="F58" s="335"/>
      <c r="G58" s="335"/>
      <c r="H58" s="335"/>
      <c r="I58" s="335"/>
      <c r="J58" s="335"/>
      <c r="K58" s="335"/>
      <c r="L58" s="335"/>
      <c r="M58" s="335"/>
      <c r="N58" s="335"/>
      <c r="O58" s="335"/>
      <c r="P58" s="335"/>
      <c r="Q58" s="335"/>
      <c r="R58" s="335"/>
      <c r="S58" s="335"/>
      <c r="T58" s="335"/>
      <c r="U58" s="335"/>
      <c r="V58" s="335"/>
      <c r="W58" s="335"/>
      <c r="X58" s="335"/>
      <c r="Y58" s="335"/>
      <c r="Z58" s="335"/>
      <c r="AA58" s="335"/>
    </row>
    <row r="59" spans="2:27" ht="12.75">
      <c r="B59" s="335" t="s">
        <v>214</v>
      </c>
      <c r="C59" s="335"/>
      <c r="D59" s="335"/>
      <c r="E59" s="335"/>
      <c r="F59" s="335"/>
      <c r="G59" s="335"/>
      <c r="H59" s="335"/>
      <c r="I59" s="335"/>
      <c r="J59" s="335"/>
      <c r="K59" s="335"/>
      <c r="L59" s="335"/>
      <c r="M59" s="335"/>
      <c r="N59" s="335"/>
      <c r="O59" s="335"/>
      <c r="P59" s="335"/>
      <c r="Q59" s="335"/>
      <c r="R59" s="335"/>
      <c r="S59" s="335"/>
      <c r="T59" s="335"/>
      <c r="U59" s="335"/>
      <c r="V59" s="335"/>
      <c r="W59" s="335"/>
      <c r="X59" s="335"/>
      <c r="Y59" s="335"/>
      <c r="Z59" s="335"/>
      <c r="AA59" s="335"/>
    </row>
    <row r="60" spans="2:27" ht="12.75">
      <c r="B60" s="335" t="s">
        <v>205</v>
      </c>
      <c r="C60" s="335"/>
      <c r="D60" s="335"/>
      <c r="E60" s="335"/>
      <c r="F60" s="335"/>
      <c r="G60" s="335"/>
      <c r="H60" s="335"/>
      <c r="I60" s="335"/>
      <c r="J60" s="335"/>
      <c r="K60" s="335"/>
      <c r="L60" s="335"/>
      <c r="M60" s="335"/>
      <c r="N60" s="335"/>
      <c r="O60" s="335"/>
      <c r="P60" s="335"/>
      <c r="Q60" s="335"/>
      <c r="R60" s="335"/>
      <c r="S60" s="335"/>
      <c r="T60" s="335"/>
      <c r="U60" s="335"/>
      <c r="V60" s="335"/>
      <c r="W60" s="335"/>
      <c r="X60" s="335"/>
      <c r="Y60" s="335"/>
      <c r="Z60" s="335"/>
      <c r="AA60" s="335"/>
    </row>
    <row r="61" spans="2:27" ht="12.75">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row>
    <row r="62" spans="2:27" ht="12.75">
      <c r="B62" s="434" t="s">
        <v>206</v>
      </c>
      <c r="C62" s="434"/>
      <c r="D62" s="434"/>
      <c r="E62" s="434"/>
      <c r="F62" s="434"/>
      <c r="G62" s="434"/>
      <c r="H62" s="434"/>
      <c r="I62" s="434"/>
      <c r="J62" s="434"/>
      <c r="K62" s="434"/>
      <c r="L62" s="434"/>
      <c r="M62" s="434"/>
      <c r="N62" s="434"/>
      <c r="O62" s="434"/>
      <c r="P62" s="434"/>
      <c r="Q62" s="434"/>
      <c r="R62" s="434"/>
      <c r="S62" s="434"/>
      <c r="T62" s="434"/>
      <c r="U62" s="434"/>
      <c r="V62" s="434"/>
      <c r="W62" s="434"/>
      <c r="X62" s="434"/>
      <c r="Y62" s="434"/>
      <c r="Z62" s="434"/>
      <c r="AA62" s="434"/>
    </row>
    <row r="63" spans="2:27" ht="12.75">
      <c r="B63" s="434"/>
      <c r="C63" s="434"/>
      <c r="D63" s="434"/>
      <c r="E63" s="434"/>
      <c r="F63" s="434"/>
      <c r="G63" s="434"/>
      <c r="H63" s="434"/>
      <c r="I63" s="434"/>
      <c r="J63" s="434"/>
      <c r="K63" s="434"/>
      <c r="L63" s="434"/>
      <c r="M63" s="434"/>
      <c r="N63" s="434"/>
      <c r="O63" s="434"/>
      <c r="P63" s="434"/>
      <c r="Q63" s="434"/>
      <c r="R63" s="434"/>
      <c r="S63" s="434"/>
      <c r="T63" s="434"/>
      <c r="U63" s="434"/>
      <c r="V63" s="434"/>
      <c r="W63" s="434"/>
      <c r="X63" s="434"/>
      <c r="Y63" s="434"/>
      <c r="Z63" s="434"/>
      <c r="AA63" s="434"/>
    </row>
    <row r="64" ht="7.5" customHeight="1"/>
    <row r="65" spans="2:27" ht="12.75">
      <c r="B65" s="335" t="s">
        <v>270</v>
      </c>
      <c r="C65" s="335"/>
      <c r="D65" s="335"/>
      <c r="E65" s="335"/>
      <c r="F65" s="335"/>
      <c r="G65" s="335"/>
      <c r="H65" s="335"/>
      <c r="I65" s="335"/>
      <c r="J65" s="335"/>
      <c r="K65" s="335"/>
      <c r="L65" s="335"/>
      <c r="M65" s="335"/>
      <c r="N65" s="335"/>
      <c r="O65" s="335"/>
      <c r="P65" s="335"/>
      <c r="Q65" s="335"/>
      <c r="R65" s="335"/>
      <c r="S65" s="335"/>
      <c r="T65" s="335"/>
      <c r="U65" s="335"/>
      <c r="V65" s="335"/>
      <c r="W65" s="335"/>
      <c r="X65" s="335"/>
      <c r="Y65" s="335"/>
      <c r="Z65" s="335"/>
      <c r="AA65" s="335"/>
    </row>
    <row r="66" spans="2:27" ht="12.75">
      <c r="B66" s="335" t="s">
        <v>271</v>
      </c>
      <c r="C66" s="335"/>
      <c r="D66" s="335"/>
      <c r="E66" s="335"/>
      <c r="F66" s="335"/>
      <c r="G66" s="335"/>
      <c r="H66" s="335"/>
      <c r="I66" s="335"/>
      <c r="J66" s="335"/>
      <c r="K66" s="335"/>
      <c r="L66" s="335"/>
      <c r="M66" s="335"/>
      <c r="N66" s="335"/>
      <c r="O66" s="335"/>
      <c r="P66" s="335"/>
      <c r="Q66" s="335"/>
      <c r="R66" s="335"/>
      <c r="S66" s="335"/>
      <c r="T66" s="335"/>
      <c r="U66" s="335"/>
      <c r="V66" s="335"/>
      <c r="W66" s="335"/>
      <c r="X66" s="335"/>
      <c r="Y66" s="335"/>
      <c r="Z66" s="335"/>
      <c r="AA66" s="335"/>
    </row>
    <row r="67" spans="2:27" ht="14.25" customHeight="1">
      <c r="B67" s="437" t="s">
        <v>272</v>
      </c>
      <c r="C67" s="437"/>
      <c r="D67" s="437"/>
      <c r="E67" s="437"/>
      <c r="F67" s="437"/>
      <c r="G67" s="437"/>
      <c r="H67" s="437"/>
      <c r="I67" s="437"/>
      <c r="J67" s="437"/>
      <c r="K67" s="437"/>
      <c r="L67" s="437"/>
      <c r="M67" s="437"/>
      <c r="N67" s="437"/>
      <c r="O67" s="437"/>
      <c r="P67" s="437"/>
      <c r="Q67" s="437"/>
      <c r="R67" s="437"/>
      <c r="S67" s="437"/>
      <c r="T67" s="437"/>
      <c r="U67" s="437"/>
      <c r="V67" s="437"/>
      <c r="W67" s="437"/>
      <c r="X67" s="437"/>
      <c r="Y67" s="437"/>
      <c r="Z67" s="437"/>
      <c r="AA67" s="437"/>
    </row>
    <row r="68" spans="2:27" ht="12.75">
      <c r="B68" s="437"/>
      <c r="C68" s="437"/>
      <c r="D68" s="437"/>
      <c r="E68" s="437"/>
      <c r="F68" s="437"/>
      <c r="G68" s="437"/>
      <c r="H68" s="437"/>
      <c r="I68" s="437"/>
      <c r="J68" s="437"/>
      <c r="K68" s="437"/>
      <c r="L68" s="437"/>
      <c r="M68" s="437"/>
      <c r="N68" s="437"/>
      <c r="O68" s="437"/>
      <c r="P68" s="437"/>
      <c r="Q68" s="437"/>
      <c r="R68" s="437"/>
      <c r="S68" s="437"/>
      <c r="T68" s="437"/>
      <c r="U68" s="437"/>
      <c r="V68" s="437"/>
      <c r="W68" s="437"/>
      <c r="X68" s="437"/>
      <c r="Y68" s="437"/>
      <c r="Z68" s="437"/>
      <c r="AA68" s="437"/>
    </row>
    <row r="69" spans="2:27" ht="12.75" customHeight="1">
      <c r="B69" s="51" t="s">
        <v>461</v>
      </c>
      <c r="C69" s="3"/>
      <c r="D69" s="3"/>
      <c r="E69" s="3"/>
      <c r="F69" s="3"/>
      <c r="G69" s="3"/>
      <c r="H69" s="3"/>
      <c r="I69" s="3"/>
      <c r="J69" s="3"/>
      <c r="K69" s="3"/>
      <c r="L69" s="3"/>
      <c r="M69" s="3"/>
      <c r="N69" s="3"/>
      <c r="O69" s="3"/>
      <c r="P69" s="3"/>
      <c r="Q69" s="3"/>
      <c r="R69" s="3"/>
      <c r="S69" s="3"/>
      <c r="T69" s="3"/>
      <c r="U69" s="3"/>
      <c r="V69" s="3"/>
      <c r="W69" s="3"/>
      <c r="X69" s="3"/>
      <c r="Y69" s="3"/>
      <c r="Z69" s="3"/>
      <c r="AA69" s="3"/>
    </row>
    <row r="70" spans="2:27" ht="12.75" customHeight="1">
      <c r="B70" s="51" t="s">
        <v>463</v>
      </c>
      <c r="C70" s="3"/>
      <c r="D70" s="3"/>
      <c r="E70" s="3"/>
      <c r="F70" s="3"/>
      <c r="G70" s="3"/>
      <c r="H70" s="3"/>
      <c r="I70" s="3"/>
      <c r="J70" s="3"/>
      <c r="K70" s="3"/>
      <c r="L70" s="3"/>
      <c r="M70" s="3"/>
      <c r="N70" s="3"/>
      <c r="O70" s="3"/>
      <c r="P70" s="3"/>
      <c r="Q70" s="3"/>
      <c r="R70" s="3"/>
      <c r="S70" s="3"/>
      <c r="T70" s="3"/>
      <c r="U70" s="3"/>
      <c r="V70" s="3"/>
      <c r="W70" s="3"/>
      <c r="X70" s="3"/>
      <c r="Y70" s="3"/>
      <c r="Z70" s="3"/>
      <c r="AA70" s="3"/>
    </row>
    <row r="71" spans="2:27" ht="12.75" customHeight="1">
      <c r="B71" s="51" t="s">
        <v>466</v>
      </c>
      <c r="C71" s="3"/>
      <c r="D71" s="3"/>
      <c r="E71" s="3"/>
      <c r="F71" s="3"/>
      <c r="G71" s="3"/>
      <c r="H71" s="3"/>
      <c r="I71" s="3"/>
      <c r="J71" s="3"/>
      <c r="K71" s="3"/>
      <c r="L71" s="3"/>
      <c r="M71" s="3"/>
      <c r="N71" s="3"/>
      <c r="O71" s="3"/>
      <c r="P71" s="3"/>
      <c r="Q71" s="3"/>
      <c r="R71" s="3"/>
      <c r="S71" s="3"/>
      <c r="T71" s="3"/>
      <c r="U71" s="3"/>
      <c r="V71" s="3"/>
      <c r="W71" s="3"/>
      <c r="X71" s="3"/>
      <c r="Y71" s="3"/>
      <c r="Z71" s="3"/>
      <c r="AA71" s="3"/>
    </row>
    <row r="72" spans="2:27" ht="12.75" customHeight="1">
      <c r="B72" s="51" t="s">
        <v>468</v>
      </c>
      <c r="C72" s="3"/>
      <c r="D72" s="3"/>
      <c r="E72" s="3"/>
      <c r="F72" s="3"/>
      <c r="G72" s="3"/>
      <c r="H72" s="3"/>
      <c r="I72" s="3"/>
      <c r="J72" s="3"/>
      <c r="K72" s="3"/>
      <c r="L72" s="3"/>
      <c r="M72" s="3"/>
      <c r="N72" s="3"/>
      <c r="O72" s="3"/>
      <c r="P72" s="3"/>
      <c r="Q72" s="3"/>
      <c r="R72" s="3"/>
      <c r="S72" s="3"/>
      <c r="T72" s="3"/>
      <c r="U72" s="3"/>
      <c r="V72" s="3"/>
      <c r="W72" s="3"/>
      <c r="X72" s="3"/>
      <c r="Y72" s="3"/>
      <c r="Z72" s="3"/>
      <c r="AA72" s="3"/>
    </row>
    <row r="73" spans="2:27" ht="15.75">
      <c r="B73" s="89" t="s">
        <v>237</v>
      </c>
      <c r="C73" s="88"/>
      <c r="D73" s="88"/>
      <c r="E73" s="88"/>
      <c r="F73" s="88"/>
      <c r="G73" s="147"/>
      <c r="H73" s="147"/>
      <c r="I73" s="147"/>
      <c r="J73" s="147"/>
      <c r="K73" s="147"/>
      <c r="L73" s="153"/>
      <c r="M73" s="153"/>
      <c r="N73" s="153"/>
      <c r="O73" s="153"/>
      <c r="P73" s="153"/>
      <c r="Q73" s="153"/>
      <c r="R73" s="153"/>
      <c r="S73" s="153"/>
      <c r="T73" s="153"/>
      <c r="U73" s="153"/>
      <c r="V73" s="153"/>
      <c r="W73" s="381" t="s">
        <v>235</v>
      </c>
      <c r="X73" s="381"/>
      <c r="Y73" s="381"/>
      <c r="Z73" s="381"/>
      <c r="AA73" s="381"/>
    </row>
    <row r="74" spans="2:27" ht="12.75">
      <c r="B74" s="3"/>
      <c r="C74" s="3"/>
      <c r="D74" s="3"/>
      <c r="E74" s="3"/>
      <c r="F74" s="3"/>
      <c r="G74" s="3"/>
      <c r="H74" s="3"/>
      <c r="I74" s="3"/>
      <c r="J74" s="3"/>
      <c r="K74" s="3"/>
      <c r="L74" s="3"/>
      <c r="M74" s="3"/>
      <c r="N74" s="3"/>
      <c r="O74" s="3"/>
      <c r="P74" s="3"/>
      <c r="Q74" s="3"/>
      <c r="R74" s="3"/>
      <c r="S74" s="3"/>
      <c r="T74" s="3"/>
      <c r="U74" s="3"/>
      <c r="V74" s="3"/>
      <c r="W74" s="3"/>
      <c r="X74" s="3"/>
      <c r="Y74" s="3"/>
      <c r="Z74" s="3"/>
      <c r="AA74" s="3"/>
    </row>
  </sheetData>
  <mergeCells count="23">
    <mergeCell ref="W73:AA73"/>
    <mergeCell ref="B8:AA8"/>
    <mergeCell ref="B7:AA7"/>
    <mergeCell ref="B58:AA58"/>
    <mergeCell ref="B59:AA59"/>
    <mergeCell ref="E10:Q10"/>
    <mergeCell ref="C10:C11"/>
    <mergeCell ref="B57:AA57"/>
    <mergeCell ref="Y10:AA11"/>
    <mergeCell ref="B10:B12"/>
    <mergeCell ref="B67:AA68"/>
    <mergeCell ref="S10:W10"/>
    <mergeCell ref="S11:W11"/>
    <mergeCell ref="B65:AA65"/>
    <mergeCell ref="B66:AA66"/>
    <mergeCell ref="G11:I11"/>
    <mergeCell ref="K11:M11"/>
    <mergeCell ref="O11:Q11"/>
    <mergeCell ref="B60:AA60"/>
    <mergeCell ref="B62:AA63"/>
    <mergeCell ref="S2:AB2"/>
    <mergeCell ref="B6:AB6"/>
    <mergeCell ref="Z4:AB4"/>
  </mergeCells>
  <hyperlinks>
    <hyperlink ref="Z4" location="Índice!B6" display="Volver"/>
    <hyperlink ref="Z4:AB4" location="Índice!B24" display="Volver al índice"/>
  </hyperlinks>
  <printOptions horizontalCentered="1" verticalCentered="1"/>
  <pageMargins left="0.75" right="0.75" top="1" bottom="1" header="0.5" footer="0.5"/>
  <pageSetup fitToHeight="1" fitToWidth="1" horizontalDpi="600" verticalDpi="600" orientation="landscape" scale="48" r:id="rId1"/>
  <headerFooter alignWithMargins="0">
    <oddFooter>&amp;R&amp;A</oddFooter>
  </headerFooter>
</worksheet>
</file>

<file path=xl/worksheets/sheet14.xml><?xml version="1.0" encoding="utf-8"?>
<worksheet xmlns="http://schemas.openxmlformats.org/spreadsheetml/2006/main" xmlns:r="http://schemas.openxmlformats.org/officeDocument/2006/relationships">
  <dimension ref="A1:M103"/>
  <sheetViews>
    <sheetView showGridLines="0" view="pageBreakPreview" zoomScale="80" zoomScaleSheetLayoutView="80" workbookViewId="0" topLeftCell="A1">
      <selection activeCell="A1" sqref="A1"/>
    </sheetView>
  </sheetViews>
  <sheetFormatPr defaultColWidth="9.140625" defaultRowHeight="12.75"/>
  <cols>
    <col min="1" max="6" width="8.8515625" style="4" customWidth="1"/>
    <col min="7" max="7" width="2.28125" style="4" customWidth="1"/>
    <col min="8" max="16384" width="8.8515625" style="4" customWidth="1"/>
  </cols>
  <sheetData>
    <row r="1" spans="1:12" ht="12.75">
      <c r="A1" s="509"/>
      <c r="B1"/>
      <c r="C1"/>
      <c r="D1"/>
      <c r="E1"/>
      <c r="F1"/>
      <c r="G1"/>
      <c r="H1"/>
      <c r="I1"/>
      <c r="J1"/>
      <c r="K1"/>
      <c r="L1"/>
    </row>
    <row r="2" spans="2:12" ht="12.75">
      <c r="B2"/>
      <c r="C2"/>
      <c r="D2"/>
      <c r="E2"/>
      <c r="F2" s="373" t="s">
        <v>97</v>
      </c>
      <c r="G2" s="373"/>
      <c r="H2" s="373"/>
      <c r="I2" s="373"/>
      <c r="J2" s="373"/>
      <c r="K2" s="373"/>
      <c r="L2" s="373"/>
    </row>
    <row r="3" spans="2:12" ht="12.75">
      <c r="B3"/>
      <c r="C3"/>
      <c r="D3"/>
      <c r="E3"/>
      <c r="F3"/>
      <c r="G3"/>
      <c r="H3"/>
      <c r="I3"/>
      <c r="J3"/>
      <c r="K3"/>
      <c r="L3"/>
    </row>
    <row r="4" spans="2:12" ht="12.75">
      <c r="B4"/>
      <c r="C4"/>
      <c r="D4"/>
      <c r="E4"/>
      <c r="F4"/>
      <c r="G4"/>
      <c r="H4"/>
      <c r="I4"/>
      <c r="J4"/>
      <c r="K4" s="436" t="s">
        <v>63</v>
      </c>
      <c r="L4" s="436"/>
    </row>
    <row r="5" spans="2:12" ht="12.75">
      <c r="B5"/>
      <c r="C5"/>
      <c r="D5"/>
      <c r="E5"/>
      <c r="F5"/>
      <c r="G5"/>
      <c r="H5"/>
      <c r="I5"/>
      <c r="J5"/>
      <c r="K5"/>
      <c r="L5"/>
    </row>
    <row r="6" spans="2:12" ht="18.75">
      <c r="B6" s="425" t="s">
        <v>333</v>
      </c>
      <c r="C6" s="425"/>
      <c r="D6" s="425"/>
      <c r="E6" s="425"/>
      <c r="F6" s="425"/>
      <c r="G6" s="425"/>
      <c r="H6" s="425"/>
      <c r="I6" s="425"/>
      <c r="J6" s="425"/>
      <c r="K6" s="425"/>
      <c r="L6" s="425"/>
    </row>
    <row r="7" spans="2:12" ht="18.75">
      <c r="B7" s="90"/>
      <c r="C7" s="90"/>
      <c r="D7" s="90"/>
      <c r="E7" s="90"/>
      <c r="F7" s="90"/>
      <c r="G7" s="90"/>
      <c r="H7" s="90"/>
      <c r="I7" s="90"/>
      <c r="J7" s="90"/>
      <c r="K7" s="90"/>
      <c r="L7" s="90"/>
    </row>
    <row r="8" spans="2:12" ht="17.25" customHeight="1">
      <c r="B8" s="447" t="s">
        <v>494</v>
      </c>
      <c r="C8" s="447"/>
      <c r="D8" s="447"/>
      <c r="E8" s="447"/>
      <c r="F8" s="447"/>
      <c r="G8" s="447"/>
      <c r="H8" s="447"/>
      <c r="I8" s="447"/>
      <c r="J8" s="447"/>
      <c r="K8" s="447"/>
      <c r="L8" s="447"/>
    </row>
    <row r="9" spans="2:12" ht="17.25" customHeight="1">
      <c r="B9" s="447"/>
      <c r="C9" s="447"/>
      <c r="D9" s="447"/>
      <c r="E9" s="447"/>
      <c r="F9" s="447"/>
      <c r="G9" s="447"/>
      <c r="H9" s="447"/>
      <c r="I9" s="447"/>
      <c r="J9" s="447"/>
      <c r="K9" s="447"/>
      <c r="L9" s="447"/>
    </row>
    <row r="10" spans="2:12" ht="6.75" customHeight="1" thickBot="1">
      <c r="B10" s="154"/>
      <c r="C10" s="154"/>
      <c r="D10" s="155"/>
      <c r="E10" s="155"/>
      <c r="F10" s="155"/>
      <c r="G10" s="155"/>
      <c r="H10" s="155"/>
      <c r="I10" s="155"/>
      <c r="J10" s="155"/>
      <c r="K10" s="154"/>
      <c r="L10" s="154"/>
    </row>
    <row r="11" spans="2:12" ht="6" customHeight="1">
      <c r="B11" s="90"/>
      <c r="C11" s="90"/>
      <c r="D11" s="53"/>
      <c r="E11" s="53"/>
      <c r="F11" s="53"/>
      <c r="G11" s="53"/>
      <c r="H11" s="53"/>
      <c r="I11" s="53"/>
      <c r="J11" s="53"/>
      <c r="K11" s="90"/>
      <c r="L11" s="90"/>
    </row>
    <row r="12" spans="4:10" ht="15.75">
      <c r="D12" s="448" t="s">
        <v>118</v>
      </c>
      <c r="E12" s="448"/>
      <c r="F12" s="157" t="s">
        <v>119</v>
      </c>
      <c r="G12" s="157"/>
      <c r="H12" s="157" t="s">
        <v>120</v>
      </c>
      <c r="I12" s="157" t="s">
        <v>121</v>
      </c>
      <c r="J12" s="157" t="s">
        <v>122</v>
      </c>
    </row>
    <row r="13" spans="4:10" ht="5.25" customHeight="1" thickBot="1">
      <c r="D13" s="158"/>
      <c r="E13" s="158"/>
      <c r="F13" s="158"/>
      <c r="G13" s="158"/>
      <c r="H13" s="158"/>
      <c r="I13" s="158"/>
      <c r="J13" s="158"/>
    </row>
    <row r="14" spans="4:10" ht="5.25" customHeight="1">
      <c r="D14" s="156"/>
      <c r="E14" s="156"/>
      <c r="F14" s="156"/>
      <c r="G14" s="156"/>
      <c r="H14" s="156"/>
      <c r="I14" s="156"/>
      <c r="J14" s="156"/>
    </row>
    <row r="15" spans="4:10" ht="12.75">
      <c r="D15" s="446" t="s">
        <v>276</v>
      </c>
      <c r="E15" s="446"/>
      <c r="F15" s="139" t="s">
        <v>123</v>
      </c>
      <c r="G15" s="139"/>
      <c r="H15" s="139"/>
      <c r="I15" s="139"/>
      <c r="J15" s="139">
        <v>0.553</v>
      </c>
    </row>
    <row r="16" spans="4:10" ht="12.75">
      <c r="D16" s="161"/>
      <c r="E16" s="161"/>
      <c r="F16" s="24">
        <v>1951</v>
      </c>
      <c r="G16" s="24"/>
      <c r="H16" s="24"/>
      <c r="I16" s="24"/>
      <c r="J16" s="24" t="s">
        <v>124</v>
      </c>
    </row>
    <row r="17" spans="4:10" ht="14.25" customHeight="1">
      <c r="D17" s="161"/>
      <c r="E17" s="161"/>
      <c r="F17" s="24">
        <v>1964</v>
      </c>
      <c r="G17" s="24"/>
      <c r="H17" s="24">
        <v>0.47</v>
      </c>
      <c r="I17" s="24">
        <v>0.55</v>
      </c>
      <c r="J17" s="24">
        <v>0.57</v>
      </c>
    </row>
    <row r="18" spans="4:10" ht="5.25" customHeight="1">
      <c r="D18" s="161"/>
      <c r="E18" s="161"/>
      <c r="F18" s="24"/>
      <c r="G18" s="24"/>
      <c r="H18" s="24"/>
      <c r="I18" s="24"/>
      <c r="J18" s="24"/>
    </row>
    <row r="19" spans="4:10" ht="12" customHeight="1">
      <c r="D19" s="446" t="s">
        <v>277</v>
      </c>
      <c r="E19" s="446" t="s">
        <v>125</v>
      </c>
      <c r="F19" s="139">
        <v>1970</v>
      </c>
      <c r="G19" s="139" t="s">
        <v>274</v>
      </c>
      <c r="H19" s="139"/>
      <c r="I19" s="139"/>
      <c r="J19" s="139">
        <v>0.52</v>
      </c>
    </row>
    <row r="20" spans="4:10" ht="12.75">
      <c r="D20" s="161"/>
      <c r="E20" s="161"/>
      <c r="F20" s="24">
        <v>1976</v>
      </c>
      <c r="G20" s="24"/>
      <c r="H20" s="24"/>
      <c r="I20" s="24"/>
      <c r="J20" s="24">
        <v>0.51</v>
      </c>
    </row>
    <row r="21" spans="4:10" ht="12.75">
      <c r="D21" s="161"/>
      <c r="E21" s="161"/>
      <c r="F21" s="24">
        <v>1978</v>
      </c>
      <c r="G21" s="24"/>
      <c r="H21" s="24"/>
      <c r="I21" s="24"/>
      <c r="J21" s="24">
        <v>0.48</v>
      </c>
    </row>
    <row r="22" spans="4:10" ht="12.75">
      <c r="D22" s="161"/>
      <c r="E22" s="161"/>
      <c r="F22" s="24">
        <v>1980</v>
      </c>
      <c r="G22" s="24"/>
      <c r="H22" s="24"/>
      <c r="I22" s="24"/>
      <c r="J22" s="24">
        <v>0.45</v>
      </c>
    </row>
    <row r="23" spans="4:10" ht="12.75">
      <c r="D23" s="161"/>
      <c r="E23" s="161"/>
      <c r="F23" s="24">
        <v>1983</v>
      </c>
      <c r="G23" s="24"/>
      <c r="H23" s="24"/>
      <c r="I23" s="24"/>
      <c r="J23" s="24">
        <v>0.43</v>
      </c>
    </row>
    <row r="24" spans="4:10" ht="12.75">
      <c r="D24" s="161"/>
      <c r="E24" s="161"/>
      <c r="F24" s="24">
        <v>1985</v>
      </c>
      <c r="G24" s="24"/>
      <c r="H24" s="24"/>
      <c r="I24" s="24"/>
      <c r="J24" s="24">
        <v>0.45</v>
      </c>
    </row>
    <row r="25" spans="4:10" ht="3.75" customHeight="1">
      <c r="D25" s="161"/>
      <c r="E25" s="161"/>
      <c r="F25" s="24"/>
      <c r="G25" s="24"/>
      <c r="H25" s="24"/>
      <c r="I25" s="24"/>
      <c r="J25" s="24"/>
    </row>
    <row r="26" spans="4:10" ht="12.75">
      <c r="D26" s="446" t="s">
        <v>278</v>
      </c>
      <c r="E26" s="446" t="s">
        <v>126</v>
      </c>
      <c r="F26" s="139">
        <v>1976</v>
      </c>
      <c r="G26" s="139"/>
      <c r="H26" s="139"/>
      <c r="I26" s="139"/>
      <c r="J26" s="139">
        <v>0.51</v>
      </c>
    </row>
    <row r="27" spans="4:10" ht="12.75">
      <c r="D27" s="161"/>
      <c r="E27" s="161"/>
      <c r="F27" s="24">
        <v>1978</v>
      </c>
      <c r="G27" s="24"/>
      <c r="H27" s="24"/>
      <c r="I27" s="24"/>
      <c r="J27" s="24">
        <v>0.48</v>
      </c>
    </row>
    <row r="28" spans="4:10" ht="12.75">
      <c r="D28" s="161"/>
      <c r="E28" s="161"/>
      <c r="F28" s="24">
        <v>1980</v>
      </c>
      <c r="G28" s="24"/>
      <c r="H28" s="24"/>
      <c r="I28" s="24"/>
      <c r="J28" s="24">
        <v>0.45</v>
      </c>
    </row>
    <row r="29" spans="4:10" ht="12.75">
      <c r="D29" s="161"/>
      <c r="E29" s="161"/>
      <c r="F29" s="24">
        <v>1983</v>
      </c>
      <c r="G29" s="24"/>
      <c r="H29" s="24"/>
      <c r="I29" s="24"/>
      <c r="J29" s="24">
        <v>0.43</v>
      </c>
    </row>
    <row r="30" spans="4:10" ht="12.75">
      <c r="D30" s="161"/>
      <c r="E30" s="161"/>
      <c r="F30" s="24">
        <v>1985</v>
      </c>
      <c r="G30" s="24"/>
      <c r="H30" s="24"/>
      <c r="I30" s="24"/>
      <c r="J30" s="24">
        <v>0.45</v>
      </c>
    </row>
    <row r="31" spans="4:10" ht="12.75">
      <c r="D31" s="161"/>
      <c r="E31" s="161"/>
      <c r="F31" s="24">
        <v>1988</v>
      </c>
      <c r="G31" s="24"/>
      <c r="H31" s="24"/>
      <c r="I31" s="24"/>
      <c r="J31" s="24">
        <v>0.44</v>
      </c>
    </row>
    <row r="32" spans="4:10" ht="5.25" customHeight="1">
      <c r="D32" s="161"/>
      <c r="E32" s="161"/>
      <c r="F32" s="24"/>
      <c r="G32" s="24"/>
      <c r="H32" s="24"/>
      <c r="I32" s="24"/>
      <c r="J32" s="24"/>
    </row>
    <row r="33" spans="4:10" ht="12.75">
      <c r="D33" s="446" t="s">
        <v>279</v>
      </c>
      <c r="E33" s="446" t="s">
        <v>127</v>
      </c>
      <c r="F33" s="139">
        <v>1960</v>
      </c>
      <c r="G33" s="139"/>
      <c r="H33" s="139"/>
      <c r="I33" s="139">
        <v>0.65</v>
      </c>
      <c r="J33" s="139"/>
    </row>
    <row r="34" spans="4:10" ht="12.75">
      <c r="D34" s="161"/>
      <c r="E34" s="161"/>
      <c r="F34" s="24">
        <v>1964</v>
      </c>
      <c r="G34" s="24"/>
      <c r="H34" s="24">
        <v>0.66</v>
      </c>
      <c r="I34" s="24"/>
      <c r="J34" s="24">
        <v>0.57</v>
      </c>
    </row>
    <row r="35" spans="4:10" ht="12.75">
      <c r="D35" s="161"/>
      <c r="E35" s="161"/>
      <c r="F35" s="24" t="s">
        <v>128</v>
      </c>
      <c r="G35" s="24"/>
      <c r="H35" s="24">
        <v>0.65</v>
      </c>
      <c r="I35" s="24"/>
      <c r="J35" s="24"/>
    </row>
    <row r="36" spans="4:10" ht="12.75">
      <c r="D36" s="161"/>
      <c r="E36" s="161"/>
      <c r="F36" s="24">
        <v>1970</v>
      </c>
      <c r="G36" s="24"/>
      <c r="H36" s="24">
        <v>0.65</v>
      </c>
      <c r="I36" s="24">
        <v>0.47</v>
      </c>
      <c r="J36" s="24">
        <v>0.54</v>
      </c>
    </row>
    <row r="37" spans="4:10" ht="12.75">
      <c r="D37" s="161"/>
      <c r="E37" s="161"/>
      <c r="F37" s="24">
        <v>1971</v>
      </c>
      <c r="G37" s="24"/>
      <c r="H37" s="24">
        <v>0.63</v>
      </c>
      <c r="I37" s="24">
        <v>0.46</v>
      </c>
      <c r="J37" s="24">
        <v>0.53</v>
      </c>
    </row>
    <row r="38" spans="4:10" ht="12.75">
      <c r="D38" s="161"/>
      <c r="E38" s="161"/>
      <c r="F38" s="24">
        <v>1972</v>
      </c>
      <c r="G38" s="24"/>
      <c r="H38" s="24"/>
      <c r="I38" s="24">
        <v>0.64</v>
      </c>
      <c r="J38" s="24">
        <v>0.55</v>
      </c>
    </row>
    <row r="39" spans="4:10" ht="12.75">
      <c r="D39" s="161"/>
      <c r="E39" s="161"/>
      <c r="F39" s="24">
        <v>1973</v>
      </c>
      <c r="G39" s="24"/>
      <c r="H39" s="24">
        <v>0.67</v>
      </c>
      <c r="I39" s="24">
        <v>0.63</v>
      </c>
      <c r="J39" s="24">
        <v>0.57</v>
      </c>
    </row>
    <row r="40" spans="4:10" ht="12.75">
      <c r="D40" s="161"/>
      <c r="E40" s="161"/>
      <c r="F40" s="24">
        <v>1974</v>
      </c>
      <c r="G40" s="24"/>
      <c r="H40" s="24">
        <v>0.64</v>
      </c>
      <c r="I40" s="24"/>
      <c r="J40" s="24"/>
    </row>
    <row r="41" spans="4:10" ht="12.75">
      <c r="D41" s="161"/>
      <c r="E41" s="161"/>
      <c r="F41" s="24">
        <v>1975</v>
      </c>
      <c r="G41" s="24"/>
      <c r="H41" s="24">
        <v>0.67</v>
      </c>
      <c r="I41" s="24"/>
      <c r="J41" s="24"/>
    </row>
    <row r="42" spans="4:10" ht="12.75">
      <c r="D42" s="161"/>
      <c r="E42" s="161"/>
      <c r="F42" s="24">
        <v>1976</v>
      </c>
      <c r="G42" s="24"/>
      <c r="H42" s="24">
        <v>0.61</v>
      </c>
      <c r="I42" s="24"/>
      <c r="J42" s="24"/>
    </row>
    <row r="43" spans="4:10" ht="12.75">
      <c r="D43" s="161"/>
      <c r="E43" s="161"/>
      <c r="F43" s="24">
        <v>1978</v>
      </c>
      <c r="G43" s="24"/>
      <c r="H43" s="24">
        <v>0.46</v>
      </c>
      <c r="I43" s="24">
        <v>0.6</v>
      </c>
      <c r="J43" s="24">
        <v>0.49</v>
      </c>
    </row>
    <row r="44" spans="4:10" ht="12.75">
      <c r="D44" s="161"/>
      <c r="E44" s="161"/>
      <c r="F44" s="24">
        <v>1980</v>
      </c>
      <c r="G44" s="24"/>
      <c r="H44" s="24">
        <v>0.45</v>
      </c>
      <c r="I44" s="24"/>
      <c r="J44" s="24"/>
    </row>
    <row r="45" spans="4:10" ht="12.75">
      <c r="D45" s="161"/>
      <c r="E45" s="161"/>
      <c r="F45" s="24">
        <v>1982</v>
      </c>
      <c r="G45" s="24"/>
      <c r="H45" s="24"/>
      <c r="I45" s="24">
        <v>0.48</v>
      </c>
      <c r="J45" s="24"/>
    </row>
    <row r="46" spans="4:10" ht="12.75">
      <c r="D46" s="161"/>
      <c r="E46" s="161"/>
      <c r="F46" s="24">
        <v>1983</v>
      </c>
      <c r="G46" s="24"/>
      <c r="H46" s="24">
        <v>0.43</v>
      </c>
      <c r="I46" s="24"/>
      <c r="J46" s="24"/>
    </row>
    <row r="47" spans="4:10" ht="12.75">
      <c r="D47" s="161"/>
      <c r="E47" s="161"/>
      <c r="F47" s="24">
        <v>1984</v>
      </c>
      <c r="G47" s="24"/>
      <c r="H47" s="24"/>
      <c r="I47" s="24"/>
      <c r="J47" s="24">
        <v>0.47</v>
      </c>
    </row>
    <row r="48" spans="4:10" ht="12.75">
      <c r="D48" s="162"/>
      <c r="E48" s="162"/>
      <c r="F48" s="52">
        <v>1985</v>
      </c>
      <c r="G48" s="52"/>
      <c r="H48" s="52">
        <v>0.45</v>
      </c>
      <c r="I48" s="52"/>
      <c r="J48" s="52"/>
    </row>
    <row r="49" spans="4:10" ht="12.75">
      <c r="D49" s="162"/>
      <c r="E49" s="162"/>
      <c r="F49" s="52">
        <v>1988</v>
      </c>
      <c r="G49" s="52"/>
      <c r="H49" s="52">
        <v>0.44</v>
      </c>
      <c r="I49" s="52">
        <v>0.45</v>
      </c>
      <c r="J49" s="52">
        <v>0.45</v>
      </c>
    </row>
    <row r="50" spans="4:10" ht="5.25" customHeight="1">
      <c r="D50" s="163"/>
      <c r="E50" s="163"/>
      <c r="F50" s="25"/>
      <c r="G50" s="25"/>
      <c r="H50" s="25"/>
      <c r="I50" s="25"/>
      <c r="J50" s="25"/>
    </row>
    <row r="51" spans="4:10" ht="12.75">
      <c r="D51" s="446" t="s">
        <v>280</v>
      </c>
      <c r="E51" s="446" t="s">
        <v>129</v>
      </c>
      <c r="F51" s="139">
        <v>1971</v>
      </c>
      <c r="G51" s="139"/>
      <c r="H51" s="139">
        <v>0.49</v>
      </c>
      <c r="I51" s="139"/>
      <c r="J51" s="139"/>
    </row>
    <row r="52" spans="4:10" ht="12.75">
      <c r="D52" s="161"/>
      <c r="E52" s="161"/>
      <c r="F52" s="24">
        <v>1974</v>
      </c>
      <c r="G52" s="24"/>
      <c r="H52" s="24">
        <v>0.48</v>
      </c>
      <c r="I52" s="24"/>
      <c r="J52" s="24"/>
    </row>
    <row r="53" spans="4:10" ht="12.75">
      <c r="D53" s="161"/>
      <c r="E53" s="161"/>
      <c r="F53" s="24">
        <v>1976</v>
      </c>
      <c r="G53" s="24"/>
      <c r="H53" s="24">
        <v>0.5</v>
      </c>
      <c r="I53" s="24"/>
      <c r="J53" s="24"/>
    </row>
    <row r="54" spans="4:10" ht="12.75">
      <c r="D54" s="161"/>
      <c r="E54" s="161"/>
      <c r="F54" s="24">
        <v>1978</v>
      </c>
      <c r="G54" s="24"/>
      <c r="H54" s="24">
        <v>0.48</v>
      </c>
      <c r="I54" s="24"/>
      <c r="J54" s="24"/>
    </row>
    <row r="55" spans="4:10" ht="12.75">
      <c r="D55" s="161"/>
      <c r="E55" s="161"/>
      <c r="F55" s="24">
        <v>1980</v>
      </c>
      <c r="G55" s="24"/>
      <c r="H55" s="24">
        <v>0.46</v>
      </c>
      <c r="I55" s="24"/>
      <c r="J55" s="24"/>
    </row>
    <row r="56" spans="4:10" ht="12.75">
      <c r="D56" s="161"/>
      <c r="E56" s="161"/>
      <c r="F56" s="24">
        <v>1983</v>
      </c>
      <c r="G56" s="24"/>
      <c r="H56" s="24">
        <v>0.46</v>
      </c>
      <c r="I56" s="24"/>
      <c r="J56" s="24"/>
    </row>
    <row r="57" spans="4:10" ht="12.75">
      <c r="D57" s="161"/>
      <c r="E57" s="161"/>
      <c r="F57" s="24">
        <v>1985</v>
      </c>
      <c r="G57" s="24"/>
      <c r="H57" s="24">
        <v>0.47</v>
      </c>
      <c r="I57" s="24"/>
      <c r="J57" s="24"/>
    </row>
    <row r="58" spans="4:10" ht="5.25" customHeight="1">
      <c r="D58" s="161"/>
      <c r="E58" s="161"/>
      <c r="F58" s="24"/>
      <c r="G58" s="24"/>
      <c r="H58" s="24"/>
      <c r="I58" s="24"/>
      <c r="J58" s="24"/>
    </row>
    <row r="59" spans="4:10" ht="12.75">
      <c r="D59" s="446" t="s">
        <v>281</v>
      </c>
      <c r="E59" s="446" t="s">
        <v>130</v>
      </c>
      <c r="F59" s="139">
        <v>1986</v>
      </c>
      <c r="G59" s="139"/>
      <c r="H59" s="139">
        <v>0.46</v>
      </c>
      <c r="I59" s="139"/>
      <c r="J59" s="139"/>
    </row>
    <row r="60" spans="4:10" ht="12.75">
      <c r="D60" s="161"/>
      <c r="E60" s="161"/>
      <c r="F60" s="24">
        <v>1987</v>
      </c>
      <c r="G60" s="24"/>
      <c r="H60" s="24">
        <v>0.45</v>
      </c>
      <c r="I60" s="24"/>
      <c r="J60" s="24"/>
    </row>
    <row r="61" spans="4:10" ht="12.75">
      <c r="D61" s="161"/>
      <c r="E61" s="161"/>
      <c r="F61" s="24">
        <v>1988</v>
      </c>
      <c r="G61" s="24"/>
      <c r="H61" s="24">
        <v>0.46</v>
      </c>
      <c r="I61" s="24"/>
      <c r="J61" s="24"/>
    </row>
    <row r="62" spans="4:10" ht="12.75">
      <c r="D62" s="161"/>
      <c r="E62" s="161"/>
      <c r="F62" s="24">
        <v>1989</v>
      </c>
      <c r="G62" s="24"/>
      <c r="H62" s="24">
        <v>0.47</v>
      </c>
      <c r="I62" s="24"/>
      <c r="J62" s="24"/>
    </row>
    <row r="63" spans="4:10" ht="5.25" customHeight="1">
      <c r="D63" s="161"/>
      <c r="E63" s="161"/>
      <c r="F63" s="24"/>
      <c r="G63" s="24"/>
      <c r="H63" s="24"/>
      <c r="I63" s="24"/>
      <c r="J63" s="24"/>
    </row>
    <row r="64" spans="4:10" ht="12.75">
      <c r="D64" s="446" t="s">
        <v>282</v>
      </c>
      <c r="E64" s="446" t="s">
        <v>131</v>
      </c>
      <c r="F64" s="139">
        <v>1988</v>
      </c>
      <c r="G64" s="139"/>
      <c r="H64" s="139">
        <v>0.54</v>
      </c>
      <c r="I64" s="139"/>
      <c r="J64" s="139"/>
    </row>
    <row r="65" spans="4:10" ht="12.75">
      <c r="D65" s="161"/>
      <c r="E65" s="161"/>
      <c r="F65" s="24">
        <v>1991</v>
      </c>
      <c r="G65" s="24"/>
      <c r="H65" s="24">
        <v>0.55</v>
      </c>
      <c r="I65" s="24"/>
      <c r="J65" s="24"/>
    </row>
    <row r="66" spans="4:10" ht="12.75">
      <c r="D66" s="161"/>
      <c r="E66" s="161"/>
      <c r="F66" s="24">
        <v>1992</v>
      </c>
      <c r="G66" s="24"/>
      <c r="H66" s="24">
        <v>0.56</v>
      </c>
      <c r="I66" s="24"/>
      <c r="J66" s="24"/>
    </row>
    <row r="67" spans="4:10" ht="12.75">
      <c r="D67" s="161"/>
      <c r="E67" s="161"/>
      <c r="F67" s="24">
        <v>1993</v>
      </c>
      <c r="G67" s="24"/>
      <c r="H67" s="24">
        <v>0.58</v>
      </c>
      <c r="I67" s="24"/>
      <c r="J67" s="24"/>
    </row>
    <row r="68" spans="4:10" ht="12.75">
      <c r="D68" s="161"/>
      <c r="E68" s="161"/>
      <c r="F68" s="24">
        <v>1994</v>
      </c>
      <c r="G68" s="24"/>
      <c r="H68" s="24">
        <v>0.57</v>
      </c>
      <c r="I68" s="24"/>
      <c r="J68" s="24"/>
    </row>
    <row r="69" spans="4:10" ht="12.75">
      <c r="D69" s="161"/>
      <c r="E69" s="161"/>
      <c r="F69" s="24">
        <v>1995</v>
      </c>
      <c r="G69" s="24"/>
      <c r="H69" s="24">
        <v>0.56</v>
      </c>
      <c r="I69" s="24"/>
      <c r="J69" s="24"/>
    </row>
    <row r="70" spans="4:10" ht="12.75">
      <c r="D70" s="161"/>
      <c r="E70" s="161"/>
      <c r="F70" s="24">
        <v>1996</v>
      </c>
      <c r="G70" s="24"/>
      <c r="H70" s="24">
        <v>0.54</v>
      </c>
      <c r="I70" s="24"/>
      <c r="J70" s="24"/>
    </row>
    <row r="71" spans="4:10" ht="12.75">
      <c r="D71" s="161"/>
      <c r="E71" s="161"/>
      <c r="F71" s="24">
        <v>1997</v>
      </c>
      <c r="G71" s="24"/>
      <c r="H71" s="24">
        <v>0.56</v>
      </c>
      <c r="I71" s="24"/>
      <c r="J71" s="24"/>
    </row>
    <row r="72" spans="4:10" ht="12.75">
      <c r="D72" s="161"/>
      <c r="E72" s="161"/>
      <c r="F72" s="24">
        <v>1998</v>
      </c>
      <c r="G72" s="24"/>
      <c r="H72" s="24">
        <v>0.56</v>
      </c>
      <c r="I72" s="24"/>
      <c r="J72" s="24"/>
    </row>
    <row r="73" spans="4:10" ht="12.75">
      <c r="D73" s="161"/>
      <c r="E73" s="161"/>
      <c r="F73" s="24">
        <v>1999</v>
      </c>
      <c r="G73" s="24"/>
      <c r="H73" s="24">
        <v>0.57</v>
      </c>
      <c r="I73" s="24"/>
      <c r="J73" s="24"/>
    </row>
    <row r="74" spans="4:10" ht="12.75">
      <c r="D74" s="162"/>
      <c r="E74" s="162"/>
      <c r="F74" s="52">
        <v>2000</v>
      </c>
      <c r="G74" s="52"/>
      <c r="H74" s="52">
        <v>0.57</v>
      </c>
      <c r="I74" s="52"/>
      <c r="J74" s="52"/>
    </row>
    <row r="75" spans="4:10" ht="5.25" customHeight="1">
      <c r="D75" s="162"/>
      <c r="E75" s="162"/>
      <c r="F75" s="52"/>
      <c r="G75" s="52"/>
      <c r="H75" s="52"/>
      <c r="I75" s="52"/>
      <c r="J75" s="52"/>
    </row>
    <row r="76" spans="4:10" ht="12.75">
      <c r="D76" s="446" t="s">
        <v>470</v>
      </c>
      <c r="E76" s="446" t="s">
        <v>131</v>
      </c>
      <c r="F76" s="139">
        <v>1994</v>
      </c>
      <c r="G76" s="139"/>
      <c r="H76" s="347">
        <v>0.4684</v>
      </c>
      <c r="I76" s="139"/>
      <c r="J76" s="139"/>
    </row>
    <row r="77" spans="4:10" ht="12.75">
      <c r="D77" s="162"/>
      <c r="E77" s="162"/>
      <c r="F77" s="52">
        <v>1995</v>
      </c>
      <c r="G77" s="52"/>
      <c r="H77" s="172">
        <v>0.4584</v>
      </c>
      <c r="I77" s="52"/>
      <c r="J77" s="52"/>
    </row>
    <row r="78" spans="4:10" ht="12.75">
      <c r="D78" s="162"/>
      <c r="E78" s="162"/>
      <c r="F78" s="52">
        <v>1996</v>
      </c>
      <c r="G78" s="52"/>
      <c r="H78" s="172">
        <v>0.4489205720804387</v>
      </c>
      <c r="I78" s="52"/>
      <c r="J78" s="52"/>
    </row>
    <row r="79" spans="4:10" ht="12.75">
      <c r="D79" s="162"/>
      <c r="E79" s="162"/>
      <c r="F79" s="52">
        <v>1997</v>
      </c>
      <c r="G79" s="52"/>
      <c r="H79" s="172">
        <v>0.487135533870909</v>
      </c>
      <c r="I79" s="52"/>
      <c r="J79" s="52"/>
    </row>
    <row r="80" spans="4:10" ht="12.75">
      <c r="D80" s="162"/>
      <c r="E80" s="162"/>
      <c r="F80" s="52">
        <v>1998</v>
      </c>
      <c r="G80" s="52"/>
      <c r="H80" s="172">
        <v>0.5406472544393915</v>
      </c>
      <c r="I80" s="52"/>
      <c r="J80" s="52"/>
    </row>
    <row r="81" spans="4:10" ht="12.75">
      <c r="D81" s="162"/>
      <c r="E81" s="162"/>
      <c r="F81" s="52">
        <v>1999</v>
      </c>
      <c r="G81" s="52"/>
      <c r="H81" s="172">
        <v>0.5022283737123495</v>
      </c>
      <c r="I81" s="52"/>
      <c r="J81" s="52"/>
    </row>
    <row r="82" spans="4:10" ht="12.75">
      <c r="D82" s="162"/>
      <c r="E82" s="162"/>
      <c r="F82" s="52">
        <v>2000</v>
      </c>
      <c r="G82" s="52"/>
      <c r="H82" s="172">
        <v>0.5395157846009628</v>
      </c>
      <c r="I82" s="52"/>
      <c r="J82" s="52"/>
    </row>
    <row r="83" spans="4:10" ht="12.75">
      <c r="D83" s="162"/>
      <c r="E83" s="162"/>
      <c r="F83" s="52">
        <v>2001</v>
      </c>
      <c r="G83" s="52"/>
      <c r="H83" s="172">
        <v>0.5232771671039116</v>
      </c>
      <c r="I83" s="52"/>
      <c r="J83" s="52"/>
    </row>
    <row r="84" spans="4:10" ht="12.75">
      <c r="D84" s="162"/>
      <c r="E84" s="162"/>
      <c r="F84" s="52">
        <v>2002</v>
      </c>
      <c r="G84" s="52"/>
      <c r="H84" s="172">
        <v>0.5317522627075051</v>
      </c>
      <c r="I84" s="52"/>
      <c r="J84" s="52"/>
    </row>
    <row r="85" spans="4:10" ht="12.75">
      <c r="D85" s="162"/>
      <c r="E85" s="162"/>
      <c r="F85" s="52">
        <v>2003</v>
      </c>
      <c r="G85" s="52"/>
      <c r="H85" s="172">
        <v>0.5090171587621015</v>
      </c>
      <c r="I85" s="52"/>
      <c r="J85" s="52"/>
    </row>
    <row r="86" spans="4:10" ht="3.75" customHeight="1" thickBot="1">
      <c r="D86" s="164"/>
      <c r="E86" s="164"/>
      <c r="F86" s="42"/>
      <c r="G86" s="42"/>
      <c r="H86" s="42"/>
      <c r="I86" s="42"/>
      <c r="J86" s="42"/>
    </row>
    <row r="87" spans="4:10" ht="32.25" customHeight="1">
      <c r="D87" s="444" t="s">
        <v>472</v>
      </c>
      <c r="E87" s="444"/>
      <c r="F87" s="444"/>
      <c r="G87" s="444"/>
      <c r="H87" s="444"/>
      <c r="I87" s="444"/>
      <c r="J87" s="444"/>
    </row>
    <row r="88" spans="4:10" ht="12.75">
      <c r="D88" s="156"/>
      <c r="E88" s="156"/>
      <c r="F88" s="156"/>
      <c r="G88" s="156"/>
      <c r="H88" s="156"/>
      <c r="I88" s="156"/>
      <c r="J88" s="156"/>
    </row>
    <row r="89" ht="12.75">
      <c r="D89" s="124" t="s">
        <v>275</v>
      </c>
    </row>
    <row r="90" spans="4:13" ht="12.75">
      <c r="D90" s="445" t="s">
        <v>0</v>
      </c>
      <c r="E90" s="445"/>
      <c r="F90" s="445"/>
      <c r="G90" s="445"/>
      <c r="H90" s="445"/>
      <c r="I90" s="445"/>
      <c r="J90" s="445"/>
      <c r="K90" s="442"/>
      <c r="L90" s="442"/>
      <c r="M90" s="442"/>
    </row>
    <row r="91" spans="4:13" ht="12.75">
      <c r="D91" s="443" t="s">
        <v>1</v>
      </c>
      <c r="E91" s="443"/>
      <c r="F91" s="443"/>
      <c r="G91" s="443"/>
      <c r="H91" s="443"/>
      <c r="I91" s="443"/>
      <c r="J91" s="443"/>
      <c r="K91" s="113"/>
      <c r="L91" s="113"/>
      <c r="M91" s="113"/>
    </row>
    <row r="92" spans="4:10" ht="12.75">
      <c r="D92" s="443"/>
      <c r="E92" s="443"/>
      <c r="F92" s="443"/>
      <c r="G92" s="443"/>
      <c r="H92" s="443"/>
      <c r="I92" s="443"/>
      <c r="J92" s="443"/>
    </row>
    <row r="93" spans="4:10" ht="12.75">
      <c r="D93" s="443" t="s">
        <v>2</v>
      </c>
      <c r="E93" s="443"/>
      <c r="F93" s="443"/>
      <c r="G93" s="443"/>
      <c r="H93" s="443"/>
      <c r="I93" s="443"/>
      <c r="J93" s="443"/>
    </row>
    <row r="94" spans="4:10" ht="12.75">
      <c r="D94" s="443"/>
      <c r="E94" s="443"/>
      <c r="F94" s="443"/>
      <c r="G94" s="443"/>
      <c r="H94" s="443"/>
      <c r="I94" s="443"/>
      <c r="J94" s="443"/>
    </row>
    <row r="95" spans="4:10" ht="12.75">
      <c r="D95" s="443" t="s">
        <v>3</v>
      </c>
      <c r="E95" s="443"/>
      <c r="F95" s="443"/>
      <c r="G95" s="443"/>
      <c r="H95" s="443"/>
      <c r="I95" s="443"/>
      <c r="J95" s="443"/>
    </row>
    <row r="96" spans="4:10" ht="12.75">
      <c r="D96" s="443"/>
      <c r="E96" s="443"/>
      <c r="F96" s="443"/>
      <c r="G96" s="443"/>
      <c r="H96" s="443"/>
      <c r="I96" s="443"/>
      <c r="J96" s="443"/>
    </row>
    <row r="97" spans="4:10" ht="12.75">
      <c r="D97" s="443"/>
      <c r="E97" s="443"/>
      <c r="F97" s="443"/>
      <c r="G97" s="443"/>
      <c r="H97" s="443"/>
      <c r="I97" s="443"/>
      <c r="J97" s="443"/>
    </row>
    <row r="98" spans="4:10" ht="12.75" customHeight="1">
      <c r="D98" s="443" t="s">
        <v>4</v>
      </c>
      <c r="E98" s="443"/>
      <c r="F98" s="443"/>
      <c r="G98" s="443"/>
      <c r="H98" s="443"/>
      <c r="I98" s="443"/>
      <c r="J98" s="443"/>
    </row>
    <row r="99" spans="4:10" ht="12.75" customHeight="1">
      <c r="D99" s="443" t="s">
        <v>5</v>
      </c>
      <c r="E99" s="443"/>
      <c r="F99" s="443"/>
      <c r="G99" s="443"/>
      <c r="H99" s="443"/>
      <c r="I99" s="443"/>
      <c r="J99" s="443"/>
    </row>
    <row r="100" spans="4:10" ht="12.75" customHeight="1">
      <c r="D100" s="443"/>
      <c r="E100" s="443"/>
      <c r="F100" s="443"/>
      <c r="G100" s="443"/>
      <c r="H100" s="443"/>
      <c r="I100" s="443"/>
      <c r="J100" s="443"/>
    </row>
    <row r="101" spans="4:10" ht="12.75">
      <c r="D101" s="443" t="s">
        <v>471</v>
      </c>
      <c r="E101" s="443"/>
      <c r="F101" s="443"/>
      <c r="G101" s="443"/>
      <c r="H101" s="443"/>
      <c r="I101" s="443"/>
      <c r="J101" s="443"/>
    </row>
    <row r="102" ht="12.75">
      <c r="D102" s="72" t="s">
        <v>473</v>
      </c>
    </row>
    <row r="103" spans="2:13" ht="15.75">
      <c r="B103" s="89" t="s">
        <v>237</v>
      </c>
      <c r="C103" s="88"/>
      <c r="D103" s="88"/>
      <c r="E103" s="88"/>
      <c r="F103" s="88"/>
      <c r="G103" s="87"/>
      <c r="H103" s="87"/>
      <c r="I103" s="381" t="s">
        <v>235</v>
      </c>
      <c r="J103" s="381"/>
      <c r="K103" s="381"/>
      <c r="L103" s="381"/>
      <c r="M103" s="159"/>
    </row>
  </sheetData>
  <mergeCells count="23">
    <mergeCell ref="D33:E33"/>
    <mergeCell ref="F2:L2"/>
    <mergeCell ref="K4:L4"/>
    <mergeCell ref="B6:L6"/>
    <mergeCell ref="B8:L9"/>
    <mergeCell ref="D12:E12"/>
    <mergeCell ref="D15:E15"/>
    <mergeCell ref="D19:E19"/>
    <mergeCell ref="D26:E26"/>
    <mergeCell ref="D51:E51"/>
    <mergeCell ref="D59:E59"/>
    <mergeCell ref="D64:E64"/>
    <mergeCell ref="D76:E76"/>
    <mergeCell ref="I103:L103"/>
    <mergeCell ref="D99:J100"/>
    <mergeCell ref="D101:J101"/>
    <mergeCell ref="D95:J97"/>
    <mergeCell ref="K90:M90"/>
    <mergeCell ref="D93:J94"/>
    <mergeCell ref="D98:J98"/>
    <mergeCell ref="D87:J87"/>
    <mergeCell ref="D90:J90"/>
    <mergeCell ref="D91:J92"/>
  </mergeCells>
  <hyperlinks>
    <hyperlink ref="K4" location="Índice!B6" display="Volver"/>
    <hyperlink ref="K4:L4" location="Índice!B24" display="Volver al índice"/>
  </hyperlinks>
  <printOptions horizontalCentered="1" verticalCentered="1"/>
  <pageMargins left="0.75" right="0.75" top="1" bottom="1" header="0.5" footer="0.5"/>
  <pageSetup horizontalDpi="600" verticalDpi="600" orientation="portrait" scale="72" r:id="rId1"/>
  <headerFooter alignWithMargins="0">
    <oddFooter>&amp;R&amp;A</oddFooter>
  </headerFooter>
  <rowBreaks count="1" manualBreakCount="1">
    <brk id="50" max="255" man="1"/>
  </rowBreaks>
</worksheet>
</file>

<file path=xl/worksheets/sheet15.xml><?xml version="1.0" encoding="utf-8"?>
<worksheet xmlns="http://schemas.openxmlformats.org/spreadsheetml/2006/main" xmlns:r="http://schemas.openxmlformats.org/officeDocument/2006/relationships">
  <dimension ref="A1:L83"/>
  <sheetViews>
    <sheetView showGridLines="0" view="pageBreakPreview" zoomScale="80" zoomScaleSheetLayoutView="80" workbookViewId="0" topLeftCell="A1">
      <selection activeCell="A1" sqref="A1"/>
    </sheetView>
  </sheetViews>
  <sheetFormatPr defaultColWidth="9.140625" defaultRowHeight="12.75"/>
  <cols>
    <col min="1" max="1" width="6.140625" style="113" customWidth="1"/>
    <col min="2" max="2" width="10.00390625" style="113" customWidth="1"/>
    <col min="3" max="3" width="10.421875" style="113" customWidth="1"/>
    <col min="4" max="4" width="10.7109375" style="113" customWidth="1"/>
    <col min="5" max="6" width="10.00390625" style="113" customWidth="1"/>
    <col min="7" max="7" width="10.28125" style="113" customWidth="1"/>
    <col min="8" max="9" width="10.00390625" style="113" customWidth="1"/>
    <col min="10" max="10" width="8.8515625" style="113" customWidth="1"/>
    <col min="11" max="12" width="10.00390625" style="113" customWidth="1"/>
    <col min="13" max="13" width="6.140625" style="113" customWidth="1"/>
    <col min="14" max="16384" width="8.8515625" style="113" customWidth="1"/>
  </cols>
  <sheetData>
    <row r="1" spans="1:12" ht="12.75">
      <c r="A1" s="509"/>
      <c r="B1" s="19"/>
      <c r="C1" s="19"/>
      <c r="D1" s="19"/>
      <c r="E1" s="19"/>
      <c r="F1" s="19"/>
      <c r="G1" s="19"/>
      <c r="H1" s="19"/>
      <c r="I1" s="19"/>
      <c r="J1" s="94"/>
      <c r="K1" s="94"/>
      <c r="L1" s="94"/>
    </row>
    <row r="2" spans="2:12" ht="12.75">
      <c r="B2" s="94"/>
      <c r="C2" s="94"/>
      <c r="D2" s="94"/>
      <c r="E2" s="94"/>
      <c r="F2" s="367" t="s">
        <v>97</v>
      </c>
      <c r="G2" s="367"/>
      <c r="H2" s="367"/>
      <c r="I2" s="367"/>
      <c r="J2" s="367"/>
      <c r="K2" s="367"/>
      <c r="L2" s="367"/>
    </row>
    <row r="3" spans="2:12" ht="12.75">
      <c r="B3" s="94"/>
      <c r="C3" s="94"/>
      <c r="D3" s="94"/>
      <c r="E3" s="94"/>
      <c r="F3" s="94"/>
      <c r="G3" s="94"/>
      <c r="H3" s="94"/>
      <c r="I3" s="94"/>
      <c r="J3" s="94"/>
      <c r="K3" s="94"/>
      <c r="L3" s="94"/>
    </row>
    <row r="4" spans="2:12" ht="12.75">
      <c r="B4" s="94"/>
      <c r="C4" s="94"/>
      <c r="D4" s="94"/>
      <c r="E4" s="94"/>
      <c r="F4" s="94"/>
      <c r="G4" s="94"/>
      <c r="H4" s="94"/>
      <c r="I4" s="94"/>
      <c r="J4" s="94"/>
      <c r="K4" s="382" t="s">
        <v>63</v>
      </c>
      <c r="L4" s="382"/>
    </row>
    <row r="5" spans="2:12" ht="12.75">
      <c r="B5" s="94"/>
      <c r="C5" s="94"/>
      <c r="D5" s="94"/>
      <c r="E5" s="94"/>
      <c r="F5" s="94"/>
      <c r="G5" s="94"/>
      <c r="H5" s="94"/>
      <c r="I5" s="94"/>
      <c r="J5" s="94"/>
      <c r="K5" s="94"/>
      <c r="L5" s="94"/>
    </row>
    <row r="6" spans="2:12" ht="18.75">
      <c r="B6" s="425" t="s">
        <v>334</v>
      </c>
      <c r="C6" s="425"/>
      <c r="D6" s="425"/>
      <c r="E6" s="425"/>
      <c r="F6" s="425"/>
      <c r="G6" s="425"/>
      <c r="H6" s="425"/>
      <c r="I6" s="425"/>
      <c r="J6" s="425"/>
      <c r="K6" s="425"/>
      <c r="L6" s="425"/>
    </row>
    <row r="9" spans="2:12" ht="17.25" customHeight="1">
      <c r="B9" s="457" t="s">
        <v>361</v>
      </c>
      <c r="C9" s="457"/>
      <c r="D9" s="457"/>
      <c r="E9" s="457"/>
      <c r="F9" s="457"/>
      <c r="G9" s="457"/>
      <c r="H9" s="457"/>
      <c r="I9" s="457"/>
      <c r="J9" s="457"/>
      <c r="K9" s="457"/>
      <c r="L9" s="457"/>
    </row>
    <row r="10" spans="2:12" ht="17.25" customHeight="1">
      <c r="B10" s="457"/>
      <c r="C10" s="457"/>
      <c r="D10" s="457"/>
      <c r="E10" s="457"/>
      <c r="F10" s="457"/>
      <c r="G10" s="457"/>
      <c r="H10" s="457"/>
      <c r="I10" s="457"/>
      <c r="J10" s="457"/>
      <c r="K10" s="457"/>
      <c r="L10" s="457"/>
    </row>
    <row r="11" spans="2:12" ht="13.5" thickBot="1">
      <c r="B11" s="115"/>
      <c r="C11" s="115"/>
      <c r="D11" s="115"/>
      <c r="E11" s="115"/>
      <c r="F11" s="115"/>
      <c r="G11" s="115"/>
      <c r="H11" s="115"/>
      <c r="I11" s="115"/>
      <c r="J11" s="115"/>
      <c r="K11" s="115"/>
      <c r="L11" s="115"/>
    </row>
    <row r="12" spans="2:12" ht="16.5" customHeight="1">
      <c r="B12" s="433" t="s">
        <v>294</v>
      </c>
      <c r="C12" s="433"/>
      <c r="D12" s="128"/>
      <c r="E12" s="433" t="s">
        <v>295</v>
      </c>
      <c r="F12" s="433"/>
      <c r="G12" s="128"/>
      <c r="H12" s="433" t="s">
        <v>296</v>
      </c>
      <c r="I12" s="433"/>
      <c r="J12" s="128"/>
      <c r="K12" s="433" t="s">
        <v>297</v>
      </c>
      <c r="L12" s="433"/>
    </row>
    <row r="13" spans="2:12" ht="30" customHeight="1" thickBot="1">
      <c r="B13" s="148" t="s">
        <v>132</v>
      </c>
      <c r="C13" s="148" t="s">
        <v>133</v>
      </c>
      <c r="D13" s="148"/>
      <c r="E13" s="148" t="s">
        <v>132</v>
      </c>
      <c r="F13" s="148" t="s">
        <v>133</v>
      </c>
      <c r="G13" s="148"/>
      <c r="H13" s="148" t="s">
        <v>132</v>
      </c>
      <c r="I13" s="148" t="s">
        <v>133</v>
      </c>
      <c r="J13" s="148"/>
      <c r="K13" s="148" t="s">
        <v>132</v>
      </c>
      <c r="L13" s="148" t="s">
        <v>133</v>
      </c>
    </row>
    <row r="14" spans="2:12" ht="6" customHeight="1">
      <c r="B14" s="125"/>
      <c r="C14" s="125"/>
      <c r="D14" s="125"/>
      <c r="E14" s="125"/>
      <c r="F14" s="125"/>
      <c r="G14" s="125"/>
      <c r="H14" s="125"/>
      <c r="I14" s="125"/>
      <c r="J14" s="125"/>
      <c r="K14" s="125"/>
      <c r="L14" s="125"/>
    </row>
    <row r="15" spans="2:12" ht="12.75">
      <c r="B15" s="170">
        <v>8.8</v>
      </c>
      <c r="C15" s="170">
        <v>0.5</v>
      </c>
      <c r="D15" s="170"/>
      <c r="E15" s="170">
        <v>13</v>
      </c>
      <c r="F15" s="170">
        <v>1.9</v>
      </c>
      <c r="G15" s="170"/>
      <c r="H15" s="170"/>
      <c r="I15" s="170"/>
      <c r="J15" s="170"/>
      <c r="K15" s="170"/>
      <c r="L15" s="170"/>
    </row>
    <row r="16" spans="2:12" ht="12.75">
      <c r="B16" s="179">
        <v>25.1</v>
      </c>
      <c r="C16" s="179">
        <v>4</v>
      </c>
      <c r="D16" s="179"/>
      <c r="E16" s="179">
        <v>25.1</v>
      </c>
      <c r="F16" s="179">
        <v>5.2</v>
      </c>
      <c r="G16" s="179"/>
      <c r="H16" s="179">
        <v>10</v>
      </c>
      <c r="I16" s="179">
        <v>1.1</v>
      </c>
      <c r="J16" s="179"/>
      <c r="K16" s="179">
        <v>9.9</v>
      </c>
      <c r="L16" s="179">
        <v>1.9</v>
      </c>
    </row>
    <row r="17" spans="2:12" ht="12.75">
      <c r="B17" s="170">
        <v>42.2</v>
      </c>
      <c r="C17" s="170">
        <v>9.6</v>
      </c>
      <c r="D17" s="170"/>
      <c r="E17" s="170">
        <v>36.5</v>
      </c>
      <c r="F17" s="170">
        <v>9.4</v>
      </c>
      <c r="G17" s="170"/>
      <c r="H17" s="170">
        <v>20</v>
      </c>
      <c r="I17" s="170">
        <v>3.8</v>
      </c>
      <c r="J17" s="170"/>
      <c r="K17" s="170">
        <v>19.8</v>
      </c>
      <c r="L17" s="170">
        <v>5</v>
      </c>
    </row>
    <row r="18" spans="2:12" ht="12.75">
      <c r="B18" s="179">
        <v>60.9</v>
      </c>
      <c r="C18" s="179">
        <v>19.6</v>
      </c>
      <c r="D18" s="179"/>
      <c r="E18" s="179">
        <v>47.2</v>
      </c>
      <c r="F18" s="179">
        <v>14.3</v>
      </c>
      <c r="G18" s="179"/>
      <c r="H18" s="179">
        <v>30</v>
      </c>
      <c r="I18" s="179">
        <v>7.3</v>
      </c>
      <c r="J18" s="179"/>
      <c r="K18" s="179">
        <v>29.7</v>
      </c>
      <c r="L18" s="179">
        <v>8.9</v>
      </c>
    </row>
    <row r="19" spans="2:12" ht="12.75">
      <c r="B19" s="170">
        <v>72.1</v>
      </c>
      <c r="C19" s="170">
        <v>28.6</v>
      </c>
      <c r="D19" s="170"/>
      <c r="E19" s="170">
        <v>57.7</v>
      </c>
      <c r="F19" s="170">
        <v>20.4</v>
      </c>
      <c r="G19" s="170"/>
      <c r="H19" s="170">
        <v>40</v>
      </c>
      <c r="I19" s="170">
        <v>11.9</v>
      </c>
      <c r="J19" s="170"/>
      <c r="K19" s="170">
        <v>39.6</v>
      </c>
      <c r="L19" s="170">
        <v>13.7</v>
      </c>
    </row>
    <row r="20" spans="2:12" ht="12.75">
      <c r="B20" s="179">
        <v>80</v>
      </c>
      <c r="C20" s="179">
        <v>36.9</v>
      </c>
      <c r="D20" s="179"/>
      <c r="E20" s="179">
        <v>66.9</v>
      </c>
      <c r="F20" s="179">
        <v>16.9</v>
      </c>
      <c r="G20" s="179"/>
      <c r="H20" s="179">
        <v>50</v>
      </c>
      <c r="I20" s="179">
        <v>17.6</v>
      </c>
      <c r="J20" s="179"/>
      <c r="K20" s="179">
        <v>49.5</v>
      </c>
      <c r="L20" s="179">
        <v>19.5</v>
      </c>
    </row>
    <row r="21" spans="2:12" ht="12.75">
      <c r="B21" s="170">
        <v>82.2</v>
      </c>
      <c r="C21" s="170">
        <v>39.7</v>
      </c>
      <c r="D21" s="170"/>
      <c r="E21" s="170">
        <v>75.7</v>
      </c>
      <c r="F21" s="170">
        <v>34.9</v>
      </c>
      <c r="G21" s="170"/>
      <c r="H21" s="170">
        <v>60</v>
      </c>
      <c r="I21" s="170">
        <v>24.7</v>
      </c>
      <c r="J21" s="170"/>
      <c r="K21" s="170">
        <v>59.4</v>
      </c>
      <c r="L21" s="170">
        <v>26.5</v>
      </c>
    </row>
    <row r="22" spans="2:12" ht="12.75">
      <c r="B22" s="179">
        <v>89.2</v>
      </c>
      <c r="C22" s="179">
        <v>50.6</v>
      </c>
      <c r="D22" s="179"/>
      <c r="E22" s="179">
        <v>84.4</v>
      </c>
      <c r="F22" s="179">
        <v>45.6</v>
      </c>
      <c r="G22" s="179"/>
      <c r="H22" s="179">
        <v>70</v>
      </c>
      <c r="I22" s="179">
        <v>33.7</v>
      </c>
      <c r="J22" s="179"/>
      <c r="K22" s="179">
        <v>69.3</v>
      </c>
      <c r="L22" s="179">
        <v>35.1</v>
      </c>
    </row>
    <row r="23" spans="2:12" ht="12.75">
      <c r="B23" s="170">
        <v>93.3</v>
      </c>
      <c r="C23" s="170">
        <v>59.5</v>
      </c>
      <c r="D23" s="170"/>
      <c r="E23" s="170">
        <v>92.5</v>
      </c>
      <c r="F23" s="170">
        <v>60.7</v>
      </c>
      <c r="G23" s="170"/>
      <c r="H23" s="170">
        <v>80</v>
      </c>
      <c r="I23" s="170">
        <v>45.4</v>
      </c>
      <c r="J23" s="170"/>
      <c r="K23" s="170">
        <v>79.2</v>
      </c>
      <c r="L23" s="170">
        <v>46.1</v>
      </c>
    </row>
    <row r="24" spans="2:12" ht="12.75">
      <c r="B24" s="179">
        <v>97.3</v>
      </c>
      <c r="C24" s="179">
        <v>72.9</v>
      </c>
      <c r="D24" s="179"/>
      <c r="E24" s="179">
        <v>96.4</v>
      </c>
      <c r="F24" s="179">
        <v>72.8</v>
      </c>
      <c r="G24" s="179"/>
      <c r="H24" s="179">
        <v>90</v>
      </c>
      <c r="I24" s="179">
        <v>62</v>
      </c>
      <c r="J24" s="179"/>
      <c r="K24" s="179">
        <v>89.1</v>
      </c>
      <c r="L24" s="179">
        <v>61.8</v>
      </c>
    </row>
    <row r="25" spans="2:12" ht="12.75">
      <c r="B25" s="180">
        <v>100</v>
      </c>
      <c r="C25" s="180">
        <v>100</v>
      </c>
      <c r="D25" s="180"/>
      <c r="E25" s="180">
        <v>100</v>
      </c>
      <c r="F25" s="180">
        <v>100</v>
      </c>
      <c r="G25" s="180"/>
      <c r="H25" s="180">
        <v>100</v>
      </c>
      <c r="I25" s="180">
        <v>100</v>
      </c>
      <c r="J25" s="180"/>
      <c r="K25" s="180">
        <v>100</v>
      </c>
      <c r="L25" s="180">
        <v>100</v>
      </c>
    </row>
    <row r="26" spans="2:12" ht="6" customHeight="1" thickBot="1">
      <c r="B26" s="126"/>
      <c r="C26" s="126"/>
      <c r="D26" s="126"/>
      <c r="E26" s="126"/>
      <c r="F26" s="126"/>
      <c r="G26" s="126"/>
      <c r="H26" s="126"/>
      <c r="I26" s="126"/>
      <c r="J26" s="126"/>
      <c r="K26" s="126"/>
      <c r="L26" s="126"/>
    </row>
    <row r="27" spans="2:12" ht="6" customHeight="1">
      <c r="B27" s="125"/>
      <c r="C27" s="125"/>
      <c r="D27" s="125"/>
      <c r="E27" s="125"/>
      <c r="F27" s="125"/>
      <c r="G27" s="125"/>
      <c r="H27" s="125"/>
      <c r="I27" s="125"/>
      <c r="J27" s="125"/>
      <c r="K27" s="125"/>
      <c r="L27" s="125"/>
    </row>
    <row r="28" ht="12.75">
      <c r="B28" s="168" t="s">
        <v>292</v>
      </c>
    </row>
    <row r="29" spans="2:12" ht="12.75">
      <c r="B29" s="458" t="s">
        <v>298</v>
      </c>
      <c r="C29" s="458"/>
      <c r="D29" s="458"/>
      <c r="E29" s="458"/>
      <c r="F29" s="458"/>
      <c r="G29" s="458"/>
      <c r="H29" s="458"/>
      <c r="I29" s="458"/>
      <c r="J29" s="458"/>
      <c r="K29" s="458"/>
      <c r="L29" s="458"/>
    </row>
    <row r="30" spans="2:12" ht="12.75">
      <c r="B30" s="458" t="s">
        <v>299</v>
      </c>
      <c r="C30" s="458"/>
      <c r="D30" s="458"/>
      <c r="E30" s="458"/>
      <c r="F30" s="458"/>
      <c r="G30" s="458"/>
      <c r="H30" s="458"/>
      <c r="I30" s="458"/>
      <c r="J30" s="458"/>
      <c r="K30" s="458"/>
      <c r="L30" s="458"/>
    </row>
    <row r="31" spans="2:12" ht="12.75">
      <c r="B31" s="458" t="s">
        <v>300</v>
      </c>
      <c r="C31" s="458"/>
      <c r="D31" s="458"/>
      <c r="E31" s="458"/>
      <c r="F31" s="458"/>
      <c r="G31" s="458"/>
      <c r="H31" s="458"/>
      <c r="I31" s="458"/>
      <c r="J31" s="458"/>
      <c r="K31" s="458"/>
      <c r="L31" s="458"/>
    </row>
    <row r="32" spans="2:12" ht="12.75">
      <c r="B32" s="458" t="s">
        <v>301</v>
      </c>
      <c r="C32" s="458"/>
      <c r="D32" s="458"/>
      <c r="E32" s="458"/>
      <c r="F32" s="458"/>
      <c r="G32" s="458"/>
      <c r="H32" s="458"/>
      <c r="I32" s="458"/>
      <c r="J32" s="458"/>
      <c r="K32" s="458"/>
      <c r="L32" s="458"/>
    </row>
    <row r="35" spans="3:11" ht="12.75">
      <c r="C35" s="449" t="s">
        <v>283</v>
      </c>
      <c r="D35" s="449"/>
      <c r="E35" s="449"/>
      <c r="F35" s="449"/>
      <c r="G35" s="449"/>
      <c r="H35" s="449"/>
      <c r="I35" s="449"/>
      <c r="J35" s="449"/>
      <c r="K35" s="449"/>
    </row>
    <row r="36" spans="3:11" ht="12.75" customHeight="1">
      <c r="C36" s="449"/>
      <c r="D36" s="449"/>
      <c r="E36" s="449"/>
      <c r="F36" s="449"/>
      <c r="G36" s="449"/>
      <c r="H36" s="449"/>
      <c r="I36" s="449"/>
      <c r="J36" s="449"/>
      <c r="K36" s="449"/>
    </row>
    <row r="37" spans="3:11" ht="12.75" customHeight="1">
      <c r="C37" s="449"/>
      <c r="D37" s="449"/>
      <c r="E37" s="449"/>
      <c r="F37" s="449"/>
      <c r="G37" s="449"/>
      <c r="H37" s="449"/>
      <c r="I37" s="449"/>
      <c r="J37" s="449"/>
      <c r="K37" s="449"/>
    </row>
    <row r="38" spans="2:11" ht="13.5" thickBot="1">
      <c r="B38" s="4"/>
      <c r="C38" s="49"/>
      <c r="D38" s="49"/>
      <c r="E38" s="49"/>
      <c r="F38" s="49"/>
      <c r="G38" s="49"/>
      <c r="H38" s="49"/>
      <c r="I38" s="49"/>
      <c r="J38" s="49"/>
      <c r="K38" s="115"/>
    </row>
    <row r="39" spans="3:11" ht="12.75" customHeight="1">
      <c r="C39" s="440" t="s">
        <v>134</v>
      </c>
      <c r="D39" s="451" t="s">
        <v>135</v>
      </c>
      <c r="E39" s="451"/>
      <c r="F39" s="451" t="s">
        <v>136</v>
      </c>
      <c r="G39" s="451"/>
      <c r="H39" s="451" t="s">
        <v>137</v>
      </c>
      <c r="I39" s="451"/>
      <c r="J39" s="451" t="s">
        <v>138</v>
      </c>
      <c r="K39" s="451"/>
    </row>
    <row r="40" spans="3:11" ht="27" customHeight="1" thickBot="1">
      <c r="C40" s="441"/>
      <c r="D40" s="135" t="s">
        <v>302</v>
      </c>
      <c r="E40" s="135" t="s">
        <v>303</v>
      </c>
      <c r="F40" s="135" t="s">
        <v>302</v>
      </c>
      <c r="G40" s="135" t="s">
        <v>303</v>
      </c>
      <c r="H40" s="135" t="s">
        <v>302</v>
      </c>
      <c r="I40" s="135" t="s">
        <v>303</v>
      </c>
      <c r="J40" s="135" t="s">
        <v>302</v>
      </c>
      <c r="K40" s="135" t="s">
        <v>303</v>
      </c>
    </row>
    <row r="41" spans="3:11" ht="9" customHeight="1">
      <c r="C41" s="26"/>
      <c r="D41" s="26"/>
      <c r="E41" s="26"/>
      <c r="F41" s="26"/>
      <c r="G41" s="26"/>
      <c r="H41" s="26"/>
      <c r="I41" s="26"/>
      <c r="J41" s="26"/>
      <c r="K41" s="26"/>
    </row>
    <row r="42" spans="3:11" ht="12.75">
      <c r="C42" s="44" t="s">
        <v>139</v>
      </c>
      <c r="D42" s="170">
        <v>1.1</v>
      </c>
      <c r="E42" s="170">
        <v>1.1</v>
      </c>
      <c r="F42" s="170">
        <v>1</v>
      </c>
      <c r="G42" s="170">
        <v>1</v>
      </c>
      <c r="H42" s="170">
        <v>0.8</v>
      </c>
      <c r="I42" s="170">
        <v>0.8</v>
      </c>
      <c r="J42" s="170">
        <v>1.2</v>
      </c>
      <c r="K42" s="170">
        <v>1.2</v>
      </c>
    </row>
    <row r="43" spans="3:11" ht="12.75">
      <c r="C43" s="24" t="s">
        <v>140</v>
      </c>
      <c r="D43" s="171">
        <v>2.6</v>
      </c>
      <c r="E43" s="171">
        <v>3.8</v>
      </c>
      <c r="F43" s="171">
        <v>2.5</v>
      </c>
      <c r="G43" s="171">
        <v>3.5</v>
      </c>
      <c r="H43" s="171">
        <v>2.2</v>
      </c>
      <c r="I43" s="171">
        <v>3</v>
      </c>
      <c r="J43" s="171">
        <v>3</v>
      </c>
      <c r="K43" s="171">
        <v>4.2</v>
      </c>
    </row>
    <row r="44" spans="3:11" ht="12.75">
      <c r="C44" s="44" t="s">
        <v>141</v>
      </c>
      <c r="D44" s="170">
        <v>3.6</v>
      </c>
      <c r="E44" s="170">
        <v>7.3</v>
      </c>
      <c r="F44" s="170">
        <v>3.4</v>
      </c>
      <c r="G44" s="170">
        <v>6.9</v>
      </c>
      <c r="H44" s="170">
        <v>3.5</v>
      </c>
      <c r="I44" s="170">
        <v>6.5</v>
      </c>
      <c r="J44" s="170">
        <v>4.2</v>
      </c>
      <c r="K44" s="170">
        <v>8.4</v>
      </c>
    </row>
    <row r="45" spans="3:11" ht="12.75">
      <c r="C45" s="24" t="s">
        <v>142</v>
      </c>
      <c r="D45" s="171">
        <v>4.6</v>
      </c>
      <c r="E45" s="171">
        <v>11.9</v>
      </c>
      <c r="F45" s="171">
        <v>4.4</v>
      </c>
      <c r="G45" s="171">
        <v>11.3</v>
      </c>
      <c r="H45" s="171">
        <v>4.2</v>
      </c>
      <c r="I45" s="171">
        <v>10.7</v>
      </c>
      <c r="J45" s="171">
        <v>5</v>
      </c>
      <c r="K45" s="171">
        <v>13.4</v>
      </c>
    </row>
    <row r="46" spans="3:11" ht="12.75">
      <c r="C46" s="44" t="s">
        <v>143</v>
      </c>
      <c r="D46" s="170">
        <v>5.7</v>
      </c>
      <c r="E46" s="170">
        <v>17.6</v>
      </c>
      <c r="F46" s="170">
        <v>5.4</v>
      </c>
      <c r="G46" s="170">
        <v>16.7</v>
      </c>
      <c r="H46" s="170">
        <v>5.3</v>
      </c>
      <c r="I46" s="170">
        <v>16</v>
      </c>
      <c r="J46" s="170">
        <v>5.9</v>
      </c>
      <c r="K46" s="170">
        <v>19.3</v>
      </c>
    </row>
    <row r="47" spans="3:11" ht="12.75">
      <c r="C47" s="24" t="s">
        <v>144</v>
      </c>
      <c r="D47" s="171">
        <v>7.1</v>
      </c>
      <c r="E47" s="171">
        <v>24.7</v>
      </c>
      <c r="F47" s="171">
        <v>6.7</v>
      </c>
      <c r="G47" s="171">
        <v>23.4</v>
      </c>
      <c r="H47" s="171">
        <v>6.4</v>
      </c>
      <c r="I47" s="171">
        <v>22.4</v>
      </c>
      <c r="J47" s="171">
        <v>7.1</v>
      </c>
      <c r="K47" s="171">
        <v>26.4</v>
      </c>
    </row>
    <row r="48" spans="3:11" ht="12.75">
      <c r="C48" s="44" t="s">
        <v>145</v>
      </c>
      <c r="D48" s="170">
        <v>9</v>
      </c>
      <c r="E48" s="170">
        <v>33.7</v>
      </c>
      <c r="F48" s="170">
        <v>8.4</v>
      </c>
      <c r="G48" s="170">
        <v>31.7</v>
      </c>
      <c r="H48" s="170">
        <v>8.2</v>
      </c>
      <c r="I48" s="170">
        <v>30.6</v>
      </c>
      <c r="J48" s="170">
        <v>8.7</v>
      </c>
      <c r="K48" s="170">
        <v>35.1</v>
      </c>
    </row>
    <row r="49" spans="3:11" ht="12.75">
      <c r="C49" s="24" t="s">
        <v>146</v>
      </c>
      <c r="D49" s="171">
        <v>11.7</v>
      </c>
      <c r="E49" s="171">
        <v>45.4</v>
      </c>
      <c r="F49" s="171">
        <v>11</v>
      </c>
      <c r="G49" s="171">
        <v>42.8</v>
      </c>
      <c r="H49" s="171">
        <v>10.5</v>
      </c>
      <c r="I49" s="171">
        <v>41.1</v>
      </c>
      <c r="J49" s="171">
        <v>10.8</v>
      </c>
      <c r="K49" s="171">
        <v>45.9</v>
      </c>
    </row>
    <row r="50" spans="3:11" ht="12.75">
      <c r="C50" s="44" t="s">
        <v>147</v>
      </c>
      <c r="D50" s="170">
        <v>16.6</v>
      </c>
      <c r="E50" s="170">
        <v>62</v>
      </c>
      <c r="F50" s="170">
        <v>16.2</v>
      </c>
      <c r="G50" s="170">
        <v>58.9</v>
      </c>
      <c r="H50" s="170">
        <v>15.6</v>
      </c>
      <c r="I50" s="170">
        <v>56.7</v>
      </c>
      <c r="J50" s="170">
        <v>15.3</v>
      </c>
      <c r="K50" s="170">
        <v>61.2</v>
      </c>
    </row>
    <row r="51" spans="3:11" ht="12.75">
      <c r="C51" s="52" t="s">
        <v>148</v>
      </c>
      <c r="D51" s="172">
        <v>38</v>
      </c>
      <c r="E51" s="172">
        <v>100</v>
      </c>
      <c r="F51" s="172">
        <v>41.1</v>
      </c>
      <c r="G51" s="172">
        <v>100</v>
      </c>
      <c r="H51" s="172">
        <v>43.3</v>
      </c>
      <c r="I51" s="172">
        <v>100</v>
      </c>
      <c r="J51" s="172">
        <v>38.3</v>
      </c>
      <c r="K51" s="172">
        <v>100</v>
      </c>
    </row>
    <row r="52" spans="3:11" ht="9" customHeight="1" thickBot="1">
      <c r="C52" s="132"/>
      <c r="D52" s="132"/>
      <c r="E52" s="132"/>
      <c r="F52" s="132"/>
      <c r="G52" s="132"/>
      <c r="H52" s="132"/>
      <c r="I52" s="132"/>
      <c r="J52" s="132"/>
      <c r="K52" s="132"/>
    </row>
    <row r="53" spans="3:11" ht="25.5">
      <c r="C53" s="44" t="s">
        <v>149</v>
      </c>
      <c r="D53" s="452">
        <v>0.48</v>
      </c>
      <c r="E53" s="452"/>
      <c r="F53" s="453">
        <v>0.507</v>
      </c>
      <c r="G53" s="453"/>
      <c r="H53" s="453">
        <v>0.525</v>
      </c>
      <c r="I53" s="453"/>
      <c r="J53" s="453">
        <v>0.47</v>
      </c>
      <c r="K53" s="453"/>
    </row>
    <row r="54" spans="3:11" ht="26.25" thickBot="1">
      <c r="C54" s="135" t="s">
        <v>150</v>
      </c>
      <c r="D54" s="454">
        <v>0.47</v>
      </c>
      <c r="E54" s="454"/>
      <c r="F54" s="455">
        <v>0.555</v>
      </c>
      <c r="G54" s="455"/>
      <c r="H54" s="455">
        <v>0.617</v>
      </c>
      <c r="I54" s="455"/>
      <c r="J54" s="455">
        <v>0.489</v>
      </c>
      <c r="K54" s="455"/>
    </row>
    <row r="55" spans="3:11" ht="9" customHeight="1">
      <c r="C55" s="125"/>
      <c r="D55" s="182"/>
      <c r="E55" s="182"/>
      <c r="F55" s="182"/>
      <c r="G55" s="182"/>
      <c r="H55" s="182"/>
      <c r="I55" s="182"/>
      <c r="J55" s="182"/>
      <c r="K55" s="182"/>
    </row>
    <row r="56" spans="3:11" ht="12.75">
      <c r="C56" s="422" t="s">
        <v>304</v>
      </c>
      <c r="D56" s="422"/>
      <c r="E56" s="422"/>
      <c r="F56" s="422"/>
      <c r="G56" s="422"/>
      <c r="H56" s="422"/>
      <c r="I56" s="422"/>
      <c r="J56" s="422"/>
      <c r="K56" s="422"/>
    </row>
    <row r="58" spans="2:10" ht="12.75">
      <c r="B58" s="4"/>
      <c r="C58" s="4"/>
      <c r="D58" s="4"/>
      <c r="E58" s="4"/>
      <c r="F58" s="4"/>
      <c r="G58" s="4"/>
      <c r="H58" s="4"/>
      <c r="I58" s="4"/>
      <c r="J58" s="4"/>
    </row>
    <row r="59" spans="2:10" ht="12.75">
      <c r="B59" s="4"/>
      <c r="C59" s="4"/>
      <c r="D59" s="450" t="s">
        <v>291</v>
      </c>
      <c r="E59" s="450"/>
      <c r="F59" s="450"/>
      <c r="G59" s="450"/>
      <c r="H59" s="450"/>
      <c r="I59" s="450"/>
      <c r="J59" s="450"/>
    </row>
    <row r="60" spans="4:10" ht="12.75">
      <c r="D60" s="450"/>
      <c r="E60" s="450"/>
      <c r="F60" s="450"/>
      <c r="G60" s="450"/>
      <c r="H60" s="450"/>
      <c r="I60" s="450"/>
      <c r="J60" s="450"/>
    </row>
    <row r="61" spans="4:10" ht="12.75" customHeight="1">
      <c r="D61" s="450"/>
      <c r="E61" s="450"/>
      <c r="F61" s="450"/>
      <c r="G61" s="450"/>
      <c r="H61" s="450"/>
      <c r="I61" s="450"/>
      <c r="J61" s="450"/>
    </row>
    <row r="62" spans="4:10" ht="12.75" customHeight="1">
      <c r="D62" s="450"/>
      <c r="E62" s="450"/>
      <c r="F62" s="450"/>
      <c r="G62" s="450"/>
      <c r="H62" s="450"/>
      <c r="I62" s="450"/>
      <c r="J62" s="450"/>
    </row>
    <row r="63" spans="4:10" ht="13.5" thickBot="1">
      <c r="D63" s="49"/>
      <c r="E63" s="49"/>
      <c r="F63" s="49"/>
      <c r="G63" s="49"/>
      <c r="H63" s="49"/>
      <c r="I63" s="49"/>
      <c r="J63" s="49"/>
    </row>
    <row r="64" spans="4:10" ht="12.75">
      <c r="D64" s="440" t="s">
        <v>134</v>
      </c>
      <c r="E64" s="456" t="s">
        <v>135</v>
      </c>
      <c r="F64" s="456"/>
      <c r="G64" s="456" t="s">
        <v>137</v>
      </c>
      <c r="H64" s="456"/>
      <c r="I64" s="456" t="s">
        <v>138</v>
      </c>
      <c r="J64" s="456"/>
    </row>
    <row r="65" spans="4:10" ht="26.25" thickBot="1">
      <c r="D65" s="441"/>
      <c r="E65" s="135" t="s">
        <v>302</v>
      </c>
      <c r="F65" s="135" t="s">
        <v>303</v>
      </c>
      <c r="G65" s="135" t="s">
        <v>302</v>
      </c>
      <c r="H65" s="135" t="s">
        <v>303</v>
      </c>
      <c r="I65" s="135" t="s">
        <v>302</v>
      </c>
      <c r="J65" s="135" t="s">
        <v>303</v>
      </c>
    </row>
    <row r="66" spans="4:10" ht="9" customHeight="1">
      <c r="D66" s="26"/>
      <c r="E66" s="26"/>
      <c r="F66" s="26"/>
      <c r="G66" s="26"/>
      <c r="H66" s="26"/>
      <c r="I66" s="26"/>
      <c r="J66" s="26"/>
    </row>
    <row r="67" spans="4:10" ht="12.75">
      <c r="D67" s="44" t="s">
        <v>139</v>
      </c>
      <c r="E67" s="170">
        <v>1.9</v>
      </c>
      <c r="F67" s="170">
        <v>1.9</v>
      </c>
      <c r="G67" s="170">
        <v>1</v>
      </c>
      <c r="H67" s="170">
        <v>1</v>
      </c>
      <c r="I67" s="170">
        <v>1.5</v>
      </c>
      <c r="J67" s="170">
        <v>1.5</v>
      </c>
    </row>
    <row r="68" spans="4:10" ht="12.75">
      <c r="D68" s="24" t="s">
        <v>140</v>
      </c>
      <c r="E68" s="171">
        <v>3.1</v>
      </c>
      <c r="F68" s="171">
        <v>5</v>
      </c>
      <c r="G68" s="171">
        <v>2.4</v>
      </c>
      <c r="H68" s="171">
        <v>3.4</v>
      </c>
      <c r="I68" s="171">
        <v>3.4</v>
      </c>
      <c r="J68" s="171">
        <v>4.9</v>
      </c>
    </row>
    <row r="69" spans="4:10" ht="12.75">
      <c r="D69" s="44" t="s">
        <v>141</v>
      </c>
      <c r="E69" s="170">
        <v>3.9</v>
      </c>
      <c r="F69" s="170">
        <v>8.9</v>
      </c>
      <c r="G69" s="170">
        <v>3.6</v>
      </c>
      <c r="H69" s="170">
        <v>7</v>
      </c>
      <c r="I69" s="170">
        <v>4.2</v>
      </c>
      <c r="J69" s="170">
        <v>9.2</v>
      </c>
    </row>
    <row r="70" spans="4:10" ht="12.75">
      <c r="D70" s="24" t="s">
        <v>142</v>
      </c>
      <c r="E70" s="171">
        <v>4.8</v>
      </c>
      <c r="F70" s="171">
        <v>13.7</v>
      </c>
      <c r="G70" s="171">
        <v>4.3</v>
      </c>
      <c r="H70" s="171">
        <v>11.4</v>
      </c>
      <c r="I70" s="171">
        <v>5.1</v>
      </c>
      <c r="J70" s="171">
        <v>17.2</v>
      </c>
    </row>
    <row r="71" spans="4:10" ht="12.75">
      <c r="D71" s="44" t="s">
        <v>143</v>
      </c>
      <c r="E71" s="170">
        <v>5.8</v>
      </c>
      <c r="F71" s="170">
        <v>19.5</v>
      </c>
      <c r="G71" s="170">
        <v>5.4</v>
      </c>
      <c r="H71" s="170">
        <v>16.7</v>
      </c>
      <c r="I71" s="170">
        <v>6</v>
      </c>
      <c r="J71" s="170">
        <v>20.2</v>
      </c>
    </row>
    <row r="72" spans="4:10" ht="12.75">
      <c r="D72" s="24" t="s">
        <v>144</v>
      </c>
      <c r="E72" s="171">
        <v>7</v>
      </c>
      <c r="F72" s="171">
        <v>26.5</v>
      </c>
      <c r="G72" s="171">
        <v>6.6</v>
      </c>
      <c r="H72" s="171">
        <v>23.4</v>
      </c>
      <c r="I72" s="171">
        <v>7.2</v>
      </c>
      <c r="J72" s="171">
        <v>27.4</v>
      </c>
    </row>
    <row r="73" spans="4:10" ht="12.75">
      <c r="D73" s="44" t="s">
        <v>145</v>
      </c>
      <c r="E73" s="170">
        <v>8.6</v>
      </c>
      <c r="F73" s="170">
        <v>35.1</v>
      </c>
      <c r="G73" s="170">
        <v>8.2</v>
      </c>
      <c r="H73" s="170">
        <v>31.6</v>
      </c>
      <c r="I73" s="170">
        <v>8.6</v>
      </c>
      <c r="J73" s="170">
        <v>36.1</v>
      </c>
    </row>
    <row r="74" spans="4:10" ht="12.75" customHeight="1">
      <c r="D74" s="24" t="s">
        <v>146</v>
      </c>
      <c r="E74" s="171">
        <v>11</v>
      </c>
      <c r="F74" s="171">
        <v>46.1</v>
      </c>
      <c r="G74" s="171">
        <v>10.7</v>
      </c>
      <c r="H74" s="171">
        <v>42.3</v>
      </c>
      <c r="I74" s="171">
        <v>11.1</v>
      </c>
      <c r="J74" s="171">
        <v>47.1</v>
      </c>
    </row>
    <row r="75" spans="4:10" ht="12.75">
      <c r="D75" s="44" t="s">
        <v>147</v>
      </c>
      <c r="E75" s="170">
        <v>15.7</v>
      </c>
      <c r="F75" s="170">
        <v>61.8</v>
      </c>
      <c r="G75" s="170">
        <v>15.3</v>
      </c>
      <c r="H75" s="170">
        <v>57.6</v>
      </c>
      <c r="I75" s="170">
        <v>15.3</v>
      </c>
      <c r="J75" s="170">
        <v>62.4</v>
      </c>
    </row>
    <row r="76" spans="4:10" ht="12.75" customHeight="1" thickBot="1">
      <c r="D76" s="42" t="s">
        <v>148</v>
      </c>
      <c r="E76" s="181">
        <v>38.2</v>
      </c>
      <c r="F76" s="181">
        <v>100</v>
      </c>
      <c r="G76" s="181">
        <v>42.4</v>
      </c>
      <c r="H76" s="181">
        <v>100</v>
      </c>
      <c r="I76" s="181">
        <v>37.6</v>
      </c>
      <c r="J76" s="181">
        <v>100</v>
      </c>
    </row>
    <row r="77" spans="4:10" ht="25.5">
      <c r="D77" s="128" t="s">
        <v>149</v>
      </c>
      <c r="E77" s="453">
        <v>0.463</v>
      </c>
      <c r="F77" s="453"/>
      <c r="G77" s="453">
        <v>0.511</v>
      </c>
      <c r="H77" s="453"/>
      <c r="I77" s="453">
        <v>0.448</v>
      </c>
      <c r="J77" s="453"/>
    </row>
    <row r="78" spans="4:10" ht="26.25" thickBot="1">
      <c r="D78" s="135" t="s">
        <v>150</v>
      </c>
      <c r="E78" s="455">
        <v>0.583</v>
      </c>
      <c r="F78" s="455"/>
      <c r="G78" s="455">
        <v>0.603</v>
      </c>
      <c r="H78" s="455"/>
      <c r="I78" s="455">
        <v>0.581</v>
      </c>
      <c r="J78" s="455"/>
    </row>
    <row r="79" spans="2:4" ht="6" customHeight="1">
      <c r="B79" s="4"/>
      <c r="C79" s="4"/>
      <c r="D79" s="54"/>
    </row>
    <row r="80" spans="4:10" ht="12.75">
      <c r="D80" s="72" t="s">
        <v>151</v>
      </c>
      <c r="E80" s="72"/>
      <c r="F80" s="72"/>
      <c r="G80" s="72"/>
      <c r="H80" s="72"/>
      <c r="I80" s="72"/>
      <c r="J80" s="72"/>
    </row>
    <row r="81" spans="4:10" ht="12.75">
      <c r="D81" s="422" t="s">
        <v>293</v>
      </c>
      <c r="E81" s="422"/>
      <c r="F81" s="422"/>
      <c r="G81" s="422"/>
      <c r="H81" s="422"/>
      <c r="I81" s="422"/>
      <c r="J81" s="422"/>
    </row>
    <row r="83" spans="2:12" ht="15.75">
      <c r="B83" s="89" t="s">
        <v>237</v>
      </c>
      <c r="C83" s="88"/>
      <c r="D83" s="88"/>
      <c r="E83" s="88"/>
      <c r="F83" s="88"/>
      <c r="G83" s="87"/>
      <c r="H83" s="87"/>
      <c r="I83" s="381" t="s">
        <v>235</v>
      </c>
      <c r="J83" s="381"/>
      <c r="K83" s="381"/>
      <c r="L83" s="381"/>
    </row>
  </sheetData>
  <mergeCells count="40">
    <mergeCell ref="B30:L30"/>
    <mergeCell ref="B31:L31"/>
    <mergeCell ref="B32:L32"/>
    <mergeCell ref="B12:C12"/>
    <mergeCell ref="E12:F12"/>
    <mergeCell ref="H12:I12"/>
    <mergeCell ref="B29:L29"/>
    <mergeCell ref="K12:L12"/>
    <mergeCell ref="F2:L2"/>
    <mergeCell ref="K4:L4"/>
    <mergeCell ref="B6:L6"/>
    <mergeCell ref="B9:L10"/>
    <mergeCell ref="E78:F78"/>
    <mergeCell ref="G78:H78"/>
    <mergeCell ref="I78:J78"/>
    <mergeCell ref="I83:L83"/>
    <mergeCell ref="D81:J81"/>
    <mergeCell ref="I64:J64"/>
    <mergeCell ref="D64:D65"/>
    <mergeCell ref="E77:F77"/>
    <mergeCell ref="G77:H77"/>
    <mergeCell ref="I77:J77"/>
    <mergeCell ref="E64:F64"/>
    <mergeCell ref="G64:H64"/>
    <mergeCell ref="H53:I53"/>
    <mergeCell ref="J53:K53"/>
    <mergeCell ref="D54:E54"/>
    <mergeCell ref="F54:G54"/>
    <mergeCell ref="H54:I54"/>
    <mergeCell ref="J54:K54"/>
    <mergeCell ref="C35:K37"/>
    <mergeCell ref="D59:J62"/>
    <mergeCell ref="C56:K56"/>
    <mergeCell ref="D39:E39"/>
    <mergeCell ref="F39:G39"/>
    <mergeCell ref="H39:I39"/>
    <mergeCell ref="J39:K39"/>
    <mergeCell ref="D53:E53"/>
    <mergeCell ref="F53:G53"/>
    <mergeCell ref="C39:C40"/>
  </mergeCells>
  <hyperlinks>
    <hyperlink ref="K4" location="Índice!B6" display="Volver"/>
    <hyperlink ref="K4:L4" location="Índice!B24" display="Volver al índice"/>
  </hyperlinks>
  <printOptions horizontalCentered="1" verticalCentered="1"/>
  <pageMargins left="0.75" right="0.75" top="1" bottom="1" header="0.5" footer="0.5"/>
  <pageSetup horizontalDpi="600" verticalDpi="600" orientation="portrait" scale="74" r:id="rId1"/>
  <headerFooter alignWithMargins="0">
    <oddFooter>&amp;R&amp;A</oddFooter>
  </headerFooter>
  <rowBreaks count="2" manualBreakCount="2">
    <brk id="33" max="12" man="1"/>
    <brk id="57" max="12" man="1"/>
  </rowBreaks>
</worksheet>
</file>

<file path=xl/worksheets/sheet16.xml><?xml version="1.0" encoding="utf-8"?>
<worksheet xmlns="http://schemas.openxmlformats.org/spreadsheetml/2006/main" xmlns:r="http://schemas.openxmlformats.org/officeDocument/2006/relationships">
  <dimension ref="A1:J29"/>
  <sheetViews>
    <sheetView showGridLines="0" view="pageBreakPreview" zoomScale="80" zoomScaleSheetLayoutView="80" workbookViewId="0" topLeftCell="A1">
      <selection activeCell="A1" sqref="A1"/>
    </sheetView>
  </sheetViews>
  <sheetFormatPr defaultColWidth="9.140625" defaultRowHeight="12.75"/>
  <cols>
    <col min="1" max="1" width="6.140625" style="113" customWidth="1"/>
    <col min="2" max="2" width="10.00390625" style="113" customWidth="1"/>
    <col min="3" max="3" width="10.7109375" style="113" customWidth="1"/>
    <col min="4" max="5" width="10.00390625" style="113" customWidth="1"/>
    <col min="6" max="6" width="10.28125" style="113" customWidth="1"/>
    <col min="7" max="7" width="15.57421875" style="113" customWidth="1"/>
    <col min="8" max="10" width="10.00390625" style="113" customWidth="1"/>
    <col min="11" max="11" width="6.140625" style="113" customWidth="1"/>
    <col min="12" max="16384" width="8.8515625" style="113" customWidth="1"/>
  </cols>
  <sheetData>
    <row r="1" spans="1:10" ht="12.75">
      <c r="A1" s="509"/>
      <c r="B1" s="94"/>
      <c r="C1" s="94"/>
      <c r="D1" s="94"/>
      <c r="E1" s="94"/>
      <c r="F1" s="94"/>
      <c r="G1" s="94"/>
      <c r="H1" s="94"/>
      <c r="I1" s="94"/>
      <c r="J1" s="94"/>
    </row>
    <row r="2" spans="2:10" ht="12.75">
      <c r="B2" s="94"/>
      <c r="C2" s="94"/>
      <c r="D2" s="94"/>
      <c r="E2" s="367" t="s">
        <v>97</v>
      </c>
      <c r="F2" s="367"/>
      <c r="G2" s="367"/>
      <c r="H2" s="367"/>
      <c r="I2" s="367"/>
      <c r="J2" s="367"/>
    </row>
    <row r="3" spans="2:10" ht="12.75">
      <c r="B3" s="94"/>
      <c r="C3" s="94"/>
      <c r="D3" s="94"/>
      <c r="E3" s="94"/>
      <c r="F3" s="94"/>
      <c r="G3" s="94"/>
      <c r="H3" s="94"/>
      <c r="I3" s="94"/>
      <c r="J3" s="94"/>
    </row>
    <row r="4" spans="2:10" ht="12.75">
      <c r="B4" s="94"/>
      <c r="C4" s="94"/>
      <c r="D4" s="94"/>
      <c r="E4" s="94"/>
      <c r="F4" s="94"/>
      <c r="G4" s="94"/>
      <c r="H4" s="94"/>
      <c r="I4" s="382" t="s">
        <v>63</v>
      </c>
      <c r="J4" s="382"/>
    </row>
    <row r="5" spans="2:10" ht="12.75">
      <c r="B5" s="94"/>
      <c r="C5" s="94"/>
      <c r="D5" s="94"/>
      <c r="E5" s="94"/>
      <c r="F5" s="94"/>
      <c r="G5" s="94"/>
      <c r="H5" s="94"/>
      <c r="I5" s="94"/>
      <c r="J5" s="94"/>
    </row>
    <row r="6" spans="2:10" ht="18.75">
      <c r="B6" s="425" t="s">
        <v>335</v>
      </c>
      <c r="C6" s="425"/>
      <c r="D6" s="425"/>
      <c r="E6" s="425"/>
      <c r="F6" s="425"/>
      <c r="G6" s="425"/>
      <c r="H6" s="425"/>
      <c r="I6" s="425"/>
      <c r="J6" s="425"/>
    </row>
    <row r="7" spans="2:10" ht="18.75">
      <c r="B7" s="90"/>
      <c r="C7" s="90"/>
      <c r="D7" s="90"/>
      <c r="E7" s="90"/>
      <c r="F7" s="90"/>
      <c r="G7" s="90"/>
      <c r="H7" s="90"/>
      <c r="I7" s="90"/>
      <c r="J7" s="90"/>
    </row>
    <row r="8" spans="2:10" ht="18.75">
      <c r="B8" s="90"/>
      <c r="C8" s="90"/>
      <c r="D8" s="90"/>
      <c r="E8" s="90"/>
      <c r="F8" s="90"/>
      <c r="G8" s="90"/>
      <c r="H8" s="90"/>
      <c r="I8" s="90"/>
      <c r="J8" s="90"/>
    </row>
    <row r="9" spans="2:10" ht="17.25" customHeight="1">
      <c r="B9" s="90"/>
      <c r="C9" s="90"/>
      <c r="D9" s="450" t="s">
        <v>474</v>
      </c>
      <c r="E9" s="450"/>
      <c r="F9" s="450"/>
      <c r="G9" s="450"/>
      <c r="H9" s="90"/>
      <c r="I9" s="90"/>
      <c r="J9" s="90"/>
    </row>
    <row r="10" spans="2:10" ht="18.75">
      <c r="B10" s="90"/>
      <c r="C10" s="90"/>
      <c r="D10" s="450"/>
      <c r="E10" s="450"/>
      <c r="F10" s="450"/>
      <c r="G10" s="450"/>
      <c r="H10" s="90"/>
      <c r="I10" s="90"/>
      <c r="J10" s="90"/>
    </row>
    <row r="11" spans="2:10" ht="19.5" thickBot="1">
      <c r="B11" s="90"/>
      <c r="C11" s="90"/>
      <c r="D11" s="49"/>
      <c r="E11" s="49"/>
      <c r="F11" s="49"/>
      <c r="G11" s="49"/>
      <c r="H11" s="90"/>
      <c r="I11" s="90"/>
      <c r="J11" s="90"/>
    </row>
    <row r="12" spans="2:10" ht="17.25" customHeight="1">
      <c r="B12" s="90"/>
      <c r="C12" s="90"/>
      <c r="D12" s="376" t="s">
        <v>119</v>
      </c>
      <c r="E12" s="440" t="s">
        <v>6</v>
      </c>
      <c r="F12" s="440"/>
      <c r="G12" s="433" t="s">
        <v>7</v>
      </c>
      <c r="H12" s="90"/>
      <c r="I12" s="90"/>
      <c r="J12" s="90"/>
    </row>
    <row r="13" spans="2:10" ht="23.25" customHeight="1">
      <c r="B13" s="90"/>
      <c r="C13" s="90"/>
      <c r="D13" s="376"/>
      <c r="E13" s="376"/>
      <c r="F13" s="376"/>
      <c r="G13" s="433"/>
      <c r="H13" s="90"/>
      <c r="I13" s="90"/>
      <c r="J13" s="90"/>
    </row>
    <row r="14" spans="2:10" ht="19.5" thickBot="1">
      <c r="B14" s="90"/>
      <c r="C14" s="90"/>
      <c r="D14" s="441"/>
      <c r="E14" s="135" t="s">
        <v>152</v>
      </c>
      <c r="F14" s="135" t="s">
        <v>121</v>
      </c>
      <c r="G14" s="135" t="s">
        <v>122</v>
      </c>
      <c r="H14" s="90"/>
      <c r="I14" s="90"/>
      <c r="J14" s="90"/>
    </row>
    <row r="15" spans="2:10" ht="7.5" customHeight="1">
      <c r="B15" s="90"/>
      <c r="C15" s="90"/>
      <c r="D15" s="26"/>
      <c r="E15" s="26"/>
      <c r="F15" s="26"/>
      <c r="G15" s="26"/>
      <c r="H15" s="90"/>
      <c r="I15" s="90"/>
      <c r="J15" s="90"/>
    </row>
    <row r="16" spans="2:10" ht="12" customHeight="1">
      <c r="B16" s="90"/>
      <c r="C16" s="90"/>
      <c r="D16" s="44">
        <v>1985</v>
      </c>
      <c r="E16" s="44"/>
      <c r="F16" s="44"/>
      <c r="G16" s="44">
        <v>0.65</v>
      </c>
      <c r="H16" s="90"/>
      <c r="I16" s="90"/>
      <c r="J16" s="90"/>
    </row>
    <row r="17" spans="2:10" ht="12" customHeight="1">
      <c r="B17" s="90"/>
      <c r="C17" s="90"/>
      <c r="D17" s="24">
        <v>1994</v>
      </c>
      <c r="E17" s="24">
        <v>0.78</v>
      </c>
      <c r="F17" s="24">
        <v>0.66</v>
      </c>
      <c r="G17" s="24">
        <v>0.72</v>
      </c>
      <c r="H17" s="90"/>
      <c r="I17" s="90"/>
      <c r="J17" s="90"/>
    </row>
    <row r="18" spans="2:10" ht="12" customHeight="1">
      <c r="B18" s="90"/>
      <c r="C18" s="90"/>
      <c r="D18" s="44">
        <v>1995</v>
      </c>
      <c r="E18" s="44">
        <v>0.78</v>
      </c>
      <c r="F18" s="44">
        <v>0.67</v>
      </c>
      <c r="G18" s="44">
        <v>0.73</v>
      </c>
      <c r="H18" s="90"/>
      <c r="I18" s="90"/>
      <c r="J18" s="90"/>
    </row>
    <row r="19" spans="2:10" ht="12" customHeight="1">
      <c r="B19" s="90"/>
      <c r="C19" s="90"/>
      <c r="D19" s="24">
        <v>1996</v>
      </c>
      <c r="E19" s="24"/>
      <c r="F19" s="24"/>
      <c r="G19" s="24">
        <v>0.74</v>
      </c>
      <c r="H19" s="90"/>
      <c r="I19" s="90"/>
      <c r="J19" s="90"/>
    </row>
    <row r="20" spans="2:10" ht="12" customHeight="1">
      <c r="B20" s="90"/>
      <c r="C20" s="90"/>
      <c r="D20" s="44">
        <v>1997</v>
      </c>
      <c r="E20" s="170">
        <v>0.8</v>
      </c>
      <c r="F20" s="44">
        <v>0.68</v>
      </c>
      <c r="G20" s="44">
        <v>0.77</v>
      </c>
      <c r="H20" s="90"/>
      <c r="I20" s="90"/>
      <c r="J20" s="90"/>
    </row>
    <row r="21" spans="2:10" ht="12" customHeight="1">
      <c r="B21" s="90"/>
      <c r="C21" s="90"/>
      <c r="D21" s="24">
        <v>1998</v>
      </c>
      <c r="E21" s="171">
        <v>0.8</v>
      </c>
      <c r="F21" s="24">
        <v>0.68</v>
      </c>
      <c r="G21" s="24">
        <v>0.76</v>
      </c>
      <c r="H21" s="90"/>
      <c r="I21" s="90"/>
      <c r="J21" s="90"/>
    </row>
    <row r="22" spans="2:10" ht="12" customHeight="1">
      <c r="B22" s="90"/>
      <c r="C22" s="90"/>
      <c r="D22" s="128">
        <v>1999</v>
      </c>
      <c r="E22" s="128">
        <v>0.79</v>
      </c>
      <c r="F22" s="128">
        <v>0.68</v>
      </c>
      <c r="G22" s="128">
        <v>0.76</v>
      </c>
      <c r="H22" s="90"/>
      <c r="I22" s="90"/>
      <c r="J22" s="90"/>
    </row>
    <row r="23" spans="2:10" ht="12" customHeight="1">
      <c r="B23" s="90"/>
      <c r="C23" s="90"/>
      <c r="D23" s="24">
        <v>2000</v>
      </c>
      <c r="E23" s="264">
        <v>0.79</v>
      </c>
      <c r="F23" s="388">
        <v>0.688</v>
      </c>
      <c r="G23" s="264">
        <v>0.76</v>
      </c>
      <c r="H23" s="90"/>
      <c r="I23" s="90"/>
      <c r="J23" s="90"/>
    </row>
    <row r="24" spans="2:10" ht="12" customHeight="1">
      <c r="B24" s="90"/>
      <c r="C24" s="90"/>
      <c r="D24" s="128">
        <v>2001</v>
      </c>
      <c r="E24" s="180">
        <v>0.794</v>
      </c>
      <c r="F24" s="180">
        <v>0.698</v>
      </c>
      <c r="G24" s="180">
        <v>0.766</v>
      </c>
      <c r="H24" s="90"/>
      <c r="I24" s="90"/>
      <c r="J24" s="90"/>
    </row>
    <row r="25" spans="2:10" ht="7.5" customHeight="1" thickBot="1">
      <c r="B25" s="90"/>
      <c r="C25" s="90"/>
      <c r="D25" s="132"/>
      <c r="E25" s="132"/>
      <c r="F25" s="132"/>
      <c r="G25" s="132"/>
      <c r="H25" s="90"/>
      <c r="I25" s="90"/>
      <c r="J25" s="90"/>
    </row>
    <row r="26" spans="4:7" ht="12.75">
      <c r="D26" s="54"/>
      <c r="E26" s="54"/>
      <c r="F26" s="54"/>
      <c r="G26" s="54"/>
    </row>
    <row r="27" spans="4:7" ht="12.75">
      <c r="D27" s="459" t="s">
        <v>475</v>
      </c>
      <c r="E27" s="459"/>
      <c r="F27" s="459"/>
      <c r="G27" s="459"/>
    </row>
    <row r="28" spans="4:7" ht="34.5" customHeight="1">
      <c r="D28" s="459"/>
      <c r="E28" s="459"/>
      <c r="F28" s="459"/>
      <c r="G28" s="459"/>
    </row>
    <row r="29" spans="2:10" ht="17.25" customHeight="1">
      <c r="B29" s="89" t="s">
        <v>237</v>
      </c>
      <c r="C29" s="88"/>
      <c r="D29" s="88"/>
      <c r="E29" s="88"/>
      <c r="F29" s="87"/>
      <c r="G29" s="381" t="s">
        <v>235</v>
      </c>
      <c r="H29" s="381"/>
      <c r="I29" s="381"/>
      <c r="J29" s="381"/>
    </row>
    <row r="31" ht="16.5" customHeight="1"/>
    <row r="32" ht="30" customHeight="1"/>
    <row r="33" ht="6" customHeight="1"/>
    <row r="45" ht="6" customHeight="1"/>
    <row r="46" ht="6" customHeight="1"/>
    <row r="54" ht="12.75" customHeight="1"/>
    <row r="55" ht="12.75" customHeight="1"/>
    <row r="56" ht="12.75" customHeight="1"/>
    <row r="58" ht="12.75" customHeight="1"/>
    <row r="59" ht="27" customHeight="1"/>
    <row r="60" ht="9" customHeight="1"/>
    <row r="71" ht="9" customHeight="1"/>
    <row r="74" ht="9" customHeight="1"/>
    <row r="78" ht="12.75" customHeight="1"/>
    <row r="79" ht="12.75" customHeight="1"/>
    <row r="80" ht="12.75" customHeight="1"/>
    <row r="81" ht="12.75" customHeight="1"/>
    <row r="83" ht="12.75" customHeight="1"/>
    <row r="85" ht="9" customHeight="1"/>
    <row r="93" ht="12.75" customHeight="1"/>
    <row r="95" ht="12.75" customHeight="1"/>
    <row r="98" ht="6" customHeight="1"/>
  </sheetData>
  <mergeCells count="9">
    <mergeCell ref="E2:J2"/>
    <mergeCell ref="I4:J4"/>
    <mergeCell ref="B6:J6"/>
    <mergeCell ref="G29:J29"/>
    <mergeCell ref="D9:G10"/>
    <mergeCell ref="D12:D14"/>
    <mergeCell ref="G12:G13"/>
    <mergeCell ref="D27:G28"/>
    <mergeCell ref="E12:F13"/>
  </mergeCells>
  <hyperlinks>
    <hyperlink ref="I4" location="Índice!B6" display="Volver"/>
    <hyperlink ref="I4:J4" location="Índice!B24" display="Volver al índice"/>
    <hyperlink ref="D27" r:id="rId1" display="http://www.dnp.gov.co/"/>
  </hyperlinks>
  <printOptions horizontalCentered="1" verticalCentered="1"/>
  <pageMargins left="0.75" right="0.75" top="1" bottom="1" header="0.5" footer="0.5"/>
  <pageSetup horizontalDpi="600" verticalDpi="600" orientation="portrait" scale="80" r:id="rId2"/>
  <headerFooter alignWithMargins="0">
    <oddFooter>&amp;R&amp;A</oddFooter>
  </headerFooter>
  <rowBreaks count="2" manualBreakCount="2">
    <brk id="52" max="12" man="1"/>
    <brk id="76" max="12" man="1"/>
  </rowBreaks>
</worksheet>
</file>

<file path=xl/worksheets/sheet17.xml><?xml version="1.0" encoding="utf-8"?>
<worksheet xmlns="http://schemas.openxmlformats.org/spreadsheetml/2006/main" xmlns:r="http://schemas.openxmlformats.org/officeDocument/2006/relationships">
  <dimension ref="A1:K21"/>
  <sheetViews>
    <sheetView showGridLines="0" view="pageBreakPreview" zoomScale="80" zoomScaleSheetLayoutView="80" workbookViewId="0" topLeftCell="A1">
      <selection activeCell="A1" sqref="A1"/>
    </sheetView>
  </sheetViews>
  <sheetFormatPr defaultColWidth="9.140625" defaultRowHeight="12.75"/>
  <cols>
    <col min="1" max="1" width="6.140625" style="113" customWidth="1"/>
    <col min="2" max="2" width="10.00390625" style="113" customWidth="1"/>
    <col min="3" max="3" width="10.7109375" style="113" customWidth="1"/>
    <col min="4" max="4" width="10.00390625" style="113" customWidth="1"/>
    <col min="5" max="5" width="11.421875" style="113" customWidth="1"/>
    <col min="6" max="6" width="11.57421875" style="113" customWidth="1"/>
    <col min="7" max="7" width="11.7109375" style="113" customWidth="1"/>
    <col min="8" max="8" width="12.28125" style="113" customWidth="1"/>
    <col min="9" max="9" width="10.57421875" style="113" customWidth="1"/>
    <col min="10" max="10" width="11.28125" style="113" customWidth="1"/>
    <col min="11" max="11" width="10.00390625" style="113" customWidth="1"/>
    <col min="12" max="12" width="6.140625" style="113" customWidth="1"/>
    <col min="13" max="16384" width="8.8515625" style="113" customWidth="1"/>
  </cols>
  <sheetData>
    <row r="1" spans="1:11" ht="12.75">
      <c r="A1" s="509"/>
      <c r="B1" s="508"/>
      <c r="C1" s="94"/>
      <c r="D1" s="94"/>
      <c r="E1" s="94"/>
      <c r="F1" s="94"/>
      <c r="G1" s="94"/>
      <c r="H1" s="94"/>
      <c r="I1" s="94"/>
      <c r="J1" s="94"/>
      <c r="K1" s="94"/>
    </row>
    <row r="2" spans="2:11" ht="12.75">
      <c r="B2" s="94"/>
      <c r="C2" s="94"/>
      <c r="D2" s="94"/>
      <c r="E2" s="367" t="s">
        <v>97</v>
      </c>
      <c r="F2" s="367"/>
      <c r="G2" s="367"/>
      <c r="H2" s="367"/>
      <c r="I2" s="367"/>
      <c r="J2" s="367"/>
      <c r="K2" s="367"/>
    </row>
    <row r="3" spans="2:11" ht="12.75">
      <c r="B3" s="94"/>
      <c r="C3" s="94"/>
      <c r="D3" s="94"/>
      <c r="E3" s="94"/>
      <c r="F3" s="94"/>
      <c r="G3" s="94"/>
      <c r="H3" s="94"/>
      <c r="I3" s="94"/>
      <c r="J3" s="94"/>
      <c r="K3" s="94"/>
    </row>
    <row r="4" spans="2:11" ht="12.75">
      <c r="B4" s="94"/>
      <c r="C4" s="94"/>
      <c r="D4" s="94"/>
      <c r="E4" s="94"/>
      <c r="F4" s="94"/>
      <c r="G4" s="94"/>
      <c r="H4" s="94"/>
      <c r="I4" s="94"/>
      <c r="J4" s="382" t="s">
        <v>63</v>
      </c>
      <c r="K4" s="382"/>
    </row>
    <row r="5" spans="2:11" ht="12.75">
      <c r="B5" s="94"/>
      <c r="C5" s="94"/>
      <c r="D5" s="94"/>
      <c r="E5" s="94"/>
      <c r="F5" s="94"/>
      <c r="G5" s="94"/>
      <c r="H5" s="94"/>
      <c r="I5" s="94"/>
      <c r="J5" s="94"/>
      <c r="K5" s="94"/>
    </row>
    <row r="6" spans="2:11" ht="18.75">
      <c r="B6" s="425" t="s">
        <v>336</v>
      </c>
      <c r="C6" s="425"/>
      <c r="D6" s="425"/>
      <c r="E6" s="425"/>
      <c r="F6" s="425"/>
      <c r="G6" s="425"/>
      <c r="H6" s="425"/>
      <c r="I6" s="425"/>
      <c r="J6" s="425"/>
      <c r="K6" s="425"/>
    </row>
    <row r="7" spans="2:11" ht="18.75">
      <c r="B7" s="90"/>
      <c r="C7" s="90"/>
      <c r="D7" s="90"/>
      <c r="E7" s="90"/>
      <c r="F7" s="90"/>
      <c r="G7" s="90"/>
      <c r="H7" s="90"/>
      <c r="I7" s="90"/>
      <c r="J7" s="90"/>
      <c r="K7" s="90"/>
    </row>
    <row r="8" spans="2:11" ht="18.75">
      <c r="B8" s="90"/>
      <c r="C8" s="431" t="s">
        <v>153</v>
      </c>
      <c r="D8" s="431"/>
      <c r="E8" s="431"/>
      <c r="F8" s="431"/>
      <c r="G8" s="431"/>
      <c r="H8" s="431"/>
      <c r="I8" s="431"/>
      <c r="J8" s="431"/>
      <c r="K8" s="90"/>
    </row>
    <row r="9" spans="2:11" ht="18.75">
      <c r="B9" s="90"/>
      <c r="C9" s="431" t="s">
        <v>154</v>
      </c>
      <c r="D9" s="431"/>
      <c r="E9" s="431"/>
      <c r="F9" s="431"/>
      <c r="G9" s="431"/>
      <c r="H9" s="431"/>
      <c r="I9" s="431"/>
      <c r="J9" s="431"/>
      <c r="K9" s="90"/>
    </row>
    <row r="10" spans="2:11" ht="18.75">
      <c r="B10" s="90"/>
      <c r="C10" s="460" t="s">
        <v>477</v>
      </c>
      <c r="D10" s="460"/>
      <c r="E10" s="460"/>
      <c r="F10" s="460"/>
      <c r="G10" s="460"/>
      <c r="H10" s="460"/>
      <c r="I10" s="460"/>
      <c r="J10" s="460"/>
      <c r="K10" s="90"/>
    </row>
    <row r="11" spans="2:11" ht="18.75">
      <c r="B11" s="90"/>
      <c r="C11" s="4"/>
      <c r="D11" s="4"/>
      <c r="E11" s="4"/>
      <c r="F11" s="4"/>
      <c r="G11" s="4"/>
      <c r="H11" s="4"/>
      <c r="I11" s="4"/>
      <c r="J11" s="4"/>
      <c r="K11" s="90"/>
    </row>
    <row r="12" spans="2:11" ht="38.25">
      <c r="B12" s="90"/>
      <c r="C12" s="187" t="s">
        <v>119</v>
      </c>
      <c r="D12" s="187" t="s">
        <v>155</v>
      </c>
      <c r="E12" s="187" t="s">
        <v>306</v>
      </c>
      <c r="F12" s="187" t="s">
        <v>156</v>
      </c>
      <c r="G12" s="187" t="s">
        <v>157</v>
      </c>
      <c r="H12" s="187" t="s">
        <v>158</v>
      </c>
      <c r="I12" s="187" t="s">
        <v>159</v>
      </c>
      <c r="J12" s="187" t="s">
        <v>160</v>
      </c>
      <c r="K12" s="90"/>
    </row>
    <row r="13" spans="2:11" ht="7.5" customHeight="1">
      <c r="B13" s="90"/>
      <c r="C13" s="24"/>
      <c r="D13" s="24"/>
      <c r="E13" s="24"/>
      <c r="F13" s="24"/>
      <c r="G13" s="24"/>
      <c r="H13" s="24"/>
      <c r="I13" s="24"/>
      <c r="J13" s="24"/>
      <c r="K13" s="90"/>
    </row>
    <row r="14" spans="2:11" ht="18.75" customHeight="1">
      <c r="B14" s="90"/>
      <c r="C14" s="24">
        <v>1973</v>
      </c>
      <c r="D14" s="24">
        <v>70.5</v>
      </c>
      <c r="E14" s="24">
        <v>44.9</v>
      </c>
      <c r="F14" s="24">
        <v>31.2</v>
      </c>
      <c r="G14" s="24">
        <v>30.3</v>
      </c>
      <c r="H14" s="24">
        <v>34.3</v>
      </c>
      <c r="I14" s="174">
        <v>31</v>
      </c>
      <c r="J14" s="174">
        <v>29</v>
      </c>
      <c r="K14" s="90"/>
    </row>
    <row r="15" spans="2:11" ht="18.75" customHeight="1">
      <c r="B15" s="90"/>
      <c r="C15" s="44">
        <v>1985</v>
      </c>
      <c r="D15" s="173">
        <v>54.5</v>
      </c>
      <c r="E15" s="173">
        <v>22.8</v>
      </c>
      <c r="F15" s="173">
        <v>13.8</v>
      </c>
      <c r="G15" s="173">
        <v>21.8</v>
      </c>
      <c r="H15" s="173">
        <v>19.4</v>
      </c>
      <c r="I15" s="173">
        <v>11.5</v>
      </c>
      <c r="J15" s="173">
        <v>15.9</v>
      </c>
      <c r="K15" s="90"/>
    </row>
    <row r="16" spans="2:11" ht="18.75" customHeight="1">
      <c r="B16" s="90"/>
      <c r="C16" s="24">
        <v>1993</v>
      </c>
      <c r="D16" s="174">
        <v>35.8</v>
      </c>
      <c r="E16" s="174">
        <v>14.9</v>
      </c>
      <c r="F16" s="174">
        <v>11.6</v>
      </c>
      <c r="G16" s="174">
        <v>10.5</v>
      </c>
      <c r="H16" s="174">
        <v>15.4</v>
      </c>
      <c r="I16" s="174">
        <v>8</v>
      </c>
      <c r="J16" s="174">
        <v>12.8</v>
      </c>
      <c r="K16" s="90"/>
    </row>
    <row r="17" spans="2:11" ht="18.75" customHeight="1">
      <c r="B17" s="90"/>
      <c r="C17" s="44">
        <v>2005</v>
      </c>
      <c r="D17" s="178">
        <v>27.7</v>
      </c>
      <c r="E17" s="178">
        <v>10.6</v>
      </c>
      <c r="F17" s="178">
        <v>10.4</v>
      </c>
      <c r="G17" s="178">
        <v>7.4</v>
      </c>
      <c r="H17" s="178">
        <v>11.1</v>
      </c>
      <c r="I17" s="178">
        <v>3.6</v>
      </c>
      <c r="J17" s="178">
        <v>11.2</v>
      </c>
      <c r="K17" s="90"/>
    </row>
    <row r="18" spans="2:11" ht="7.5" customHeight="1" thickBot="1">
      <c r="B18" s="90"/>
      <c r="C18" s="42"/>
      <c r="D18" s="42"/>
      <c r="E18" s="42"/>
      <c r="F18" s="42"/>
      <c r="G18" s="42"/>
      <c r="H18" s="42"/>
      <c r="I18" s="42"/>
      <c r="J18" s="42"/>
      <c r="K18" s="90"/>
    </row>
    <row r="19" spans="2:11" ht="7.5" customHeight="1">
      <c r="B19" s="90"/>
      <c r="C19" s="4"/>
      <c r="D19" s="4"/>
      <c r="E19" s="4"/>
      <c r="F19" s="4"/>
      <c r="G19" s="4"/>
      <c r="H19" s="4"/>
      <c r="I19" s="4"/>
      <c r="J19" s="4"/>
      <c r="K19" s="90"/>
    </row>
    <row r="20" spans="3:10" ht="12.75">
      <c r="C20" s="443" t="s">
        <v>476</v>
      </c>
      <c r="D20" s="443"/>
      <c r="E20" s="443"/>
      <c r="F20" s="443"/>
      <c r="G20" s="443"/>
      <c r="H20" s="443"/>
      <c r="I20" s="443"/>
      <c r="J20" s="443"/>
    </row>
    <row r="21" spans="2:11" ht="17.25" customHeight="1">
      <c r="B21" s="89" t="s">
        <v>237</v>
      </c>
      <c r="C21" s="88"/>
      <c r="D21" s="88"/>
      <c r="E21" s="88"/>
      <c r="F21" s="87"/>
      <c r="G21" s="87"/>
      <c r="H21" s="381" t="s">
        <v>235</v>
      </c>
      <c r="I21" s="381"/>
      <c r="J21" s="381"/>
      <c r="K21" s="381"/>
    </row>
    <row r="23" ht="16.5" customHeight="1"/>
    <row r="24" ht="30" customHeight="1"/>
    <row r="25" ht="6" customHeight="1"/>
    <row r="37" ht="6" customHeight="1"/>
    <row r="38" ht="6" customHeight="1"/>
    <row r="46" ht="12.75" customHeight="1"/>
    <row r="47" ht="12.75" customHeight="1"/>
    <row r="48" ht="12.75" customHeight="1"/>
    <row r="50" ht="12.75" customHeight="1"/>
    <row r="51" ht="27" customHeight="1"/>
    <row r="52" ht="9" customHeight="1"/>
    <row r="63" ht="9" customHeight="1"/>
    <row r="66" ht="9" customHeight="1"/>
    <row r="70" ht="12.75" customHeight="1"/>
    <row r="71" ht="12.75" customHeight="1"/>
    <row r="72" ht="12.75" customHeight="1"/>
    <row r="73" ht="12.75" customHeight="1"/>
    <row r="75" ht="12.75" customHeight="1"/>
    <row r="77" ht="9" customHeight="1"/>
    <row r="85" ht="12.75" customHeight="1"/>
    <row r="87" ht="12.75" customHeight="1"/>
    <row r="90" ht="6" customHeight="1"/>
  </sheetData>
  <mergeCells count="8">
    <mergeCell ref="E2:K2"/>
    <mergeCell ref="J4:K4"/>
    <mergeCell ref="B6:K6"/>
    <mergeCell ref="H21:K21"/>
    <mergeCell ref="C8:J8"/>
    <mergeCell ref="C9:J9"/>
    <mergeCell ref="C10:J10"/>
    <mergeCell ref="C20:J20"/>
  </mergeCells>
  <hyperlinks>
    <hyperlink ref="J4" location="Índice!B6" display="Volver"/>
    <hyperlink ref="J4:K4" location="Índice!B24" display="Volver al índice"/>
  </hyperlinks>
  <printOptions horizontalCentered="1" verticalCentered="1"/>
  <pageMargins left="0.75" right="0.75" top="1" bottom="1" header="0.5" footer="0.5"/>
  <pageSetup horizontalDpi="600" verticalDpi="600" orientation="portrait" scale="74" r:id="rId1"/>
  <headerFooter alignWithMargins="0">
    <oddFooter>&amp;R&amp;A</oddFooter>
  </headerFooter>
  <rowBreaks count="2" manualBreakCount="2">
    <brk id="44" max="12" man="1"/>
    <brk id="68" max="12" man="1"/>
  </rowBreaks>
</worksheet>
</file>

<file path=xl/worksheets/sheet18.xml><?xml version="1.0" encoding="utf-8"?>
<worksheet xmlns="http://schemas.openxmlformats.org/spreadsheetml/2006/main" xmlns:r="http://schemas.openxmlformats.org/officeDocument/2006/relationships">
  <dimension ref="A1:K36"/>
  <sheetViews>
    <sheetView showGridLines="0" view="pageBreakPreview" zoomScale="80" zoomScaleSheetLayoutView="80" workbookViewId="0" topLeftCell="A1">
      <selection activeCell="A1" sqref="A1"/>
    </sheetView>
  </sheetViews>
  <sheetFormatPr defaultColWidth="9.140625" defaultRowHeight="12.75"/>
  <cols>
    <col min="1" max="1" width="6.140625" style="113" customWidth="1"/>
    <col min="2" max="2" width="10.00390625" style="113" customWidth="1"/>
    <col min="3" max="3" width="42.421875" style="113" customWidth="1"/>
    <col min="4" max="4" width="6.57421875" style="113" bestFit="1" customWidth="1"/>
    <col min="5" max="9" width="5.57421875" style="113" bestFit="1" customWidth="1"/>
    <col min="10" max="10" width="8.8515625" style="113" customWidth="1"/>
    <col min="11" max="11" width="10.00390625" style="113" customWidth="1"/>
    <col min="12" max="12" width="6.140625" style="113" customWidth="1"/>
    <col min="13" max="16384" width="8.8515625" style="113" customWidth="1"/>
  </cols>
  <sheetData>
    <row r="1" spans="1:11" ht="12.75">
      <c r="A1" s="509"/>
      <c r="B1" s="94"/>
      <c r="C1" s="94"/>
      <c r="D1" s="94"/>
      <c r="E1" s="94"/>
      <c r="F1" s="94"/>
      <c r="G1" s="94"/>
      <c r="H1" s="94"/>
      <c r="I1" s="94"/>
      <c r="J1" s="94"/>
      <c r="K1" s="94"/>
    </row>
    <row r="2" spans="2:11" ht="12.75">
      <c r="B2" s="94"/>
      <c r="C2" s="94"/>
      <c r="D2" s="461" t="s">
        <v>97</v>
      </c>
      <c r="E2" s="355"/>
      <c r="F2" s="355"/>
      <c r="G2" s="355"/>
      <c r="H2" s="355"/>
      <c r="I2" s="355"/>
      <c r="J2" s="355"/>
      <c r="K2" s="355"/>
    </row>
    <row r="3" spans="2:11" ht="12.75">
      <c r="B3" s="94"/>
      <c r="C3" s="94"/>
      <c r="D3" s="94"/>
      <c r="E3" s="94"/>
      <c r="F3" s="94"/>
      <c r="G3" s="94"/>
      <c r="H3" s="94"/>
      <c r="I3" s="94"/>
      <c r="J3" s="94"/>
      <c r="K3" s="94"/>
    </row>
    <row r="4" spans="2:11" ht="12.75">
      <c r="B4" s="94"/>
      <c r="C4" s="94"/>
      <c r="D4" s="94"/>
      <c r="E4" s="94"/>
      <c r="F4" s="94"/>
      <c r="G4" s="94"/>
      <c r="H4" s="94"/>
      <c r="I4" s="94"/>
      <c r="J4" s="436" t="s">
        <v>63</v>
      </c>
      <c r="K4" s="436"/>
    </row>
    <row r="5" spans="2:11" ht="12.75">
      <c r="B5" s="94"/>
      <c r="C5" s="94"/>
      <c r="D5" s="94"/>
      <c r="E5" s="94"/>
      <c r="F5" s="94"/>
      <c r="G5" s="94"/>
      <c r="H5" s="94"/>
      <c r="I5" s="94"/>
      <c r="J5" s="94"/>
      <c r="K5" s="94"/>
    </row>
    <row r="6" spans="2:11" ht="18.75">
      <c r="B6" s="425" t="s">
        <v>337</v>
      </c>
      <c r="C6" s="425"/>
      <c r="D6" s="425"/>
      <c r="E6" s="425"/>
      <c r="F6" s="425"/>
      <c r="G6" s="425"/>
      <c r="H6" s="425"/>
      <c r="I6" s="425"/>
      <c r="J6" s="425"/>
      <c r="K6" s="425"/>
    </row>
    <row r="7" spans="2:11" ht="18.75">
      <c r="B7" s="90"/>
      <c r="C7" s="90"/>
      <c r="D7" s="90"/>
      <c r="E7" s="90"/>
      <c r="F7" s="90"/>
      <c r="G7" s="90"/>
      <c r="H7" s="90"/>
      <c r="I7" s="90"/>
      <c r="J7" s="90"/>
      <c r="K7" s="90"/>
    </row>
    <row r="8" spans="2:11" ht="18.75">
      <c r="B8" s="90"/>
      <c r="C8" s="450" t="s">
        <v>308</v>
      </c>
      <c r="D8" s="450"/>
      <c r="E8" s="450"/>
      <c r="F8" s="450"/>
      <c r="G8" s="450"/>
      <c r="H8" s="450"/>
      <c r="I8" s="450"/>
      <c r="J8" s="90"/>
      <c r="K8" s="90"/>
    </row>
    <row r="9" spans="2:11" ht="18.75">
      <c r="B9" s="90"/>
      <c r="C9" s="450"/>
      <c r="D9" s="450"/>
      <c r="E9" s="450"/>
      <c r="F9" s="450"/>
      <c r="G9" s="450"/>
      <c r="H9" s="450"/>
      <c r="I9" s="450"/>
      <c r="J9" s="90"/>
      <c r="K9" s="90"/>
    </row>
    <row r="10" spans="2:11" ht="19.5" thickBot="1">
      <c r="B10" s="90"/>
      <c r="C10" s="49"/>
      <c r="D10" s="49"/>
      <c r="E10" s="49"/>
      <c r="F10" s="49"/>
      <c r="G10" s="49"/>
      <c r="H10" s="49"/>
      <c r="I10" s="49"/>
      <c r="J10" s="90"/>
      <c r="K10" s="90"/>
    </row>
    <row r="11" spans="2:11" ht="18.75">
      <c r="B11" s="90"/>
      <c r="C11" s="134"/>
      <c r="D11" s="134"/>
      <c r="E11" s="134"/>
      <c r="F11" s="134"/>
      <c r="G11" s="134"/>
      <c r="H11" s="134"/>
      <c r="I11" s="134"/>
      <c r="J11" s="90"/>
      <c r="K11" s="90"/>
    </row>
    <row r="12" spans="2:11" ht="18.75">
      <c r="B12" s="90"/>
      <c r="C12" s="111" t="s">
        <v>161</v>
      </c>
      <c r="D12" s="111">
        <v>1985</v>
      </c>
      <c r="E12" s="111">
        <v>1993</v>
      </c>
      <c r="F12" s="111">
        <v>1997</v>
      </c>
      <c r="G12" s="111">
        <v>1998</v>
      </c>
      <c r="H12" s="111">
        <v>1999</v>
      </c>
      <c r="I12" s="111">
        <v>2000</v>
      </c>
      <c r="J12" s="90"/>
      <c r="K12" s="90"/>
    </row>
    <row r="13" spans="2:11" ht="19.5" thickBot="1">
      <c r="B13" s="90"/>
      <c r="C13" s="148"/>
      <c r="D13" s="148"/>
      <c r="E13" s="148"/>
      <c r="F13" s="148"/>
      <c r="G13" s="148"/>
      <c r="H13" s="148"/>
      <c r="I13" s="148"/>
      <c r="J13" s="90"/>
      <c r="K13" s="90"/>
    </row>
    <row r="14" spans="2:11" ht="7.5" customHeight="1">
      <c r="B14" s="90"/>
      <c r="C14" s="26"/>
      <c r="D14" s="26"/>
      <c r="E14" s="26"/>
      <c r="F14" s="26"/>
      <c r="G14" s="26"/>
      <c r="H14" s="26"/>
      <c r="I14" s="26"/>
      <c r="J14" s="90"/>
      <c r="K14" s="90"/>
    </row>
    <row r="15" spans="2:11" ht="18.75">
      <c r="B15" s="90"/>
      <c r="C15" s="190" t="s">
        <v>122</v>
      </c>
      <c r="D15" s="44" t="s">
        <v>162</v>
      </c>
      <c r="E15" s="44">
        <v>70.8</v>
      </c>
      <c r="F15" s="44">
        <v>73.3</v>
      </c>
      <c r="G15" s="44">
        <v>73.3</v>
      </c>
      <c r="H15" s="44">
        <v>75.2</v>
      </c>
      <c r="I15" s="44">
        <v>75.7</v>
      </c>
      <c r="J15" s="90"/>
      <c r="K15" s="90"/>
    </row>
    <row r="16" spans="2:11" ht="7.5" customHeight="1">
      <c r="B16" s="90"/>
      <c r="C16" s="97"/>
      <c r="D16" s="169"/>
      <c r="E16" s="169"/>
      <c r="F16" s="169"/>
      <c r="G16" s="169"/>
      <c r="H16" s="169"/>
      <c r="I16" s="169"/>
      <c r="J16" s="90"/>
      <c r="K16" s="90"/>
    </row>
    <row r="17" spans="2:11" ht="18.75">
      <c r="B17" s="90"/>
      <c r="C17" s="109" t="s">
        <v>8</v>
      </c>
      <c r="D17" s="24"/>
      <c r="E17" s="24">
        <v>6.5</v>
      </c>
      <c r="F17" s="24">
        <v>6.5</v>
      </c>
      <c r="G17" s="24">
        <v>6.5</v>
      </c>
      <c r="H17" s="24">
        <v>6.6</v>
      </c>
      <c r="I17" s="24">
        <v>6.7</v>
      </c>
      <c r="J17" s="90"/>
      <c r="K17" s="90"/>
    </row>
    <row r="18" spans="2:11" ht="18.75">
      <c r="B18" s="90"/>
      <c r="C18" s="109" t="s">
        <v>163</v>
      </c>
      <c r="D18" s="24"/>
      <c r="E18" s="24">
        <v>7.3</v>
      </c>
      <c r="F18" s="24">
        <v>7.8</v>
      </c>
      <c r="G18" s="24">
        <v>7.8</v>
      </c>
      <c r="H18" s="24">
        <v>7.6</v>
      </c>
      <c r="I18" s="24">
        <v>7.8</v>
      </c>
      <c r="J18" s="90"/>
      <c r="K18" s="90"/>
    </row>
    <row r="19" spans="2:11" ht="18.75">
      <c r="B19" s="90"/>
      <c r="C19" s="109" t="s">
        <v>164</v>
      </c>
      <c r="D19" s="24"/>
      <c r="E19" s="24">
        <v>4.4</v>
      </c>
      <c r="F19" s="24">
        <v>4.8</v>
      </c>
      <c r="G19" s="24">
        <v>4.8</v>
      </c>
      <c r="H19" s="24">
        <v>4.8</v>
      </c>
      <c r="I19" s="24">
        <v>4.9</v>
      </c>
      <c r="J19" s="194"/>
      <c r="K19" s="90"/>
    </row>
    <row r="20" spans="2:11" ht="18.75">
      <c r="B20" s="90"/>
      <c r="C20" s="109" t="s">
        <v>165</v>
      </c>
      <c r="D20" s="24"/>
      <c r="E20" s="24">
        <v>7.2</v>
      </c>
      <c r="F20" s="24">
        <v>7.7</v>
      </c>
      <c r="G20" s="24">
        <v>7.7</v>
      </c>
      <c r="H20" s="24">
        <v>7.8</v>
      </c>
      <c r="I20" s="24">
        <v>7.7</v>
      </c>
      <c r="J20" s="194"/>
      <c r="K20" s="90"/>
    </row>
    <row r="21" spans="2:11" ht="18.75">
      <c r="B21" s="90"/>
      <c r="C21" s="109" t="s">
        <v>166</v>
      </c>
      <c r="D21" s="24"/>
      <c r="E21" s="24">
        <v>4.8</v>
      </c>
      <c r="F21" s="24">
        <v>5</v>
      </c>
      <c r="G21" s="24">
        <v>5</v>
      </c>
      <c r="H21" s="24">
        <v>5.1</v>
      </c>
      <c r="I21" s="24">
        <v>5.2</v>
      </c>
      <c r="J21" s="195"/>
      <c r="K21" s="90"/>
    </row>
    <row r="22" spans="2:11" ht="18.75">
      <c r="B22" s="90"/>
      <c r="C22" s="109" t="s">
        <v>167</v>
      </c>
      <c r="D22" s="24"/>
      <c r="E22" s="24">
        <v>4.6</v>
      </c>
      <c r="F22" s="24">
        <v>5</v>
      </c>
      <c r="G22" s="24">
        <v>5</v>
      </c>
      <c r="H22" s="24">
        <v>5</v>
      </c>
      <c r="I22" s="24">
        <v>5</v>
      </c>
      <c r="J22" s="192"/>
      <c r="K22" s="90"/>
    </row>
    <row r="23" spans="2:11" ht="18.75">
      <c r="B23" s="90"/>
      <c r="C23" s="109" t="s">
        <v>168</v>
      </c>
      <c r="D23" s="24"/>
      <c r="E23" s="24">
        <v>5.7</v>
      </c>
      <c r="F23" s="24">
        <v>5.5</v>
      </c>
      <c r="G23" s="24">
        <v>5.6</v>
      </c>
      <c r="H23" s="24">
        <v>5.6</v>
      </c>
      <c r="I23" s="24">
        <v>5.7</v>
      </c>
      <c r="J23" s="193"/>
      <c r="K23" s="90"/>
    </row>
    <row r="24" spans="2:11" ht="18.75">
      <c r="B24" s="90"/>
      <c r="C24" s="109" t="s">
        <v>169</v>
      </c>
      <c r="D24" s="24"/>
      <c r="E24" s="24">
        <v>5.7</v>
      </c>
      <c r="F24" s="24">
        <v>6.1</v>
      </c>
      <c r="G24" s="24">
        <v>6.2</v>
      </c>
      <c r="H24" s="24">
        <v>6.3</v>
      </c>
      <c r="I24" s="24">
        <v>6.3</v>
      </c>
      <c r="J24" s="125"/>
      <c r="K24" s="90"/>
    </row>
    <row r="25" spans="2:11" ht="18.75">
      <c r="B25" s="90"/>
      <c r="C25" s="109" t="s">
        <v>170</v>
      </c>
      <c r="D25" s="24"/>
      <c r="E25" s="174">
        <v>5</v>
      </c>
      <c r="F25" s="24">
        <v>5.2</v>
      </c>
      <c r="G25" s="24">
        <v>5.2</v>
      </c>
      <c r="H25" s="24">
        <v>5.2</v>
      </c>
      <c r="I25" s="24">
        <v>5.3</v>
      </c>
      <c r="J25" s="125"/>
      <c r="K25" s="90"/>
    </row>
    <row r="26" spans="2:11" ht="18.75">
      <c r="B26" s="90"/>
      <c r="C26" s="109" t="s">
        <v>171</v>
      </c>
      <c r="D26" s="24"/>
      <c r="E26" s="24">
        <v>4.6</v>
      </c>
      <c r="F26" s="24">
        <v>5</v>
      </c>
      <c r="G26" s="24">
        <v>5</v>
      </c>
      <c r="H26" s="24">
        <v>5.1</v>
      </c>
      <c r="I26" s="24">
        <v>5.1</v>
      </c>
      <c r="J26" s="125"/>
      <c r="K26" s="90"/>
    </row>
    <row r="27" spans="2:11" ht="18.75">
      <c r="B27" s="90"/>
      <c r="C27" s="109" t="s">
        <v>172</v>
      </c>
      <c r="D27" s="24"/>
      <c r="E27" s="24">
        <v>4.3</v>
      </c>
      <c r="F27" s="24">
        <v>4.6</v>
      </c>
      <c r="G27" s="24">
        <v>4.6</v>
      </c>
      <c r="H27" s="24">
        <v>5.3</v>
      </c>
      <c r="I27" s="24">
        <v>5.2</v>
      </c>
      <c r="J27" s="125"/>
      <c r="K27" s="90"/>
    </row>
    <row r="28" spans="2:11" ht="18.75">
      <c r="B28" s="90"/>
      <c r="C28" s="109" t="s">
        <v>173</v>
      </c>
      <c r="D28" s="24"/>
      <c r="E28" s="24">
        <v>10.6</v>
      </c>
      <c r="F28" s="24">
        <v>10.9</v>
      </c>
      <c r="G28" s="24">
        <v>11</v>
      </c>
      <c r="H28" s="24">
        <v>10.9</v>
      </c>
      <c r="I28" s="24">
        <v>10.9</v>
      </c>
      <c r="J28" s="125"/>
      <c r="K28" s="90"/>
    </row>
    <row r="29" spans="2:11" ht="7.5" customHeight="1">
      <c r="B29" s="90"/>
      <c r="C29" s="109"/>
      <c r="D29" s="24"/>
      <c r="E29" s="24"/>
      <c r="F29" s="24"/>
      <c r="G29" s="24"/>
      <c r="H29" s="24"/>
      <c r="I29" s="24"/>
      <c r="J29" s="125"/>
      <c r="K29" s="90"/>
    </row>
    <row r="30" spans="2:11" ht="18.75">
      <c r="B30" s="90"/>
      <c r="C30" s="190" t="s">
        <v>174</v>
      </c>
      <c r="D30" s="44">
        <v>73.3</v>
      </c>
      <c r="E30" s="173">
        <v>79</v>
      </c>
      <c r="F30" s="44">
        <v>82.3</v>
      </c>
      <c r="G30" s="44">
        <v>82.9</v>
      </c>
      <c r="H30" s="44">
        <v>83</v>
      </c>
      <c r="I30" s="44">
        <v>83.3</v>
      </c>
      <c r="J30" s="125"/>
      <c r="K30" s="90"/>
    </row>
    <row r="31" spans="2:11" ht="18.75">
      <c r="B31" s="90"/>
      <c r="C31" s="191" t="s">
        <v>175</v>
      </c>
      <c r="D31" s="128">
        <v>29.8</v>
      </c>
      <c r="E31" s="128">
        <v>46.6</v>
      </c>
      <c r="F31" s="128">
        <v>51</v>
      </c>
      <c r="G31" s="128">
        <v>50.6</v>
      </c>
      <c r="H31" s="128">
        <v>54.8</v>
      </c>
      <c r="I31" s="128">
        <v>55.5</v>
      </c>
      <c r="J31" s="125"/>
      <c r="K31" s="90"/>
    </row>
    <row r="32" spans="2:11" ht="7.5" customHeight="1" thickBot="1">
      <c r="B32" s="90"/>
      <c r="C32" s="189"/>
      <c r="D32" s="42"/>
      <c r="E32" s="42"/>
      <c r="F32" s="42"/>
      <c r="G32" s="42"/>
      <c r="H32" s="42"/>
      <c r="I32" s="42"/>
      <c r="J32" s="125"/>
      <c r="K32" s="90"/>
    </row>
    <row r="33" spans="2:11" ht="7.5" customHeight="1">
      <c r="B33" s="90"/>
      <c r="C33" s="188"/>
      <c r="D33" s="52"/>
      <c r="E33" s="52"/>
      <c r="F33" s="52"/>
      <c r="G33" s="52"/>
      <c r="H33" s="52"/>
      <c r="I33" s="52"/>
      <c r="J33" s="192"/>
      <c r="K33" s="90"/>
    </row>
    <row r="34" spans="2:11" ht="18.75">
      <c r="B34" s="90"/>
      <c r="C34" s="462" t="s">
        <v>362</v>
      </c>
      <c r="D34" s="462"/>
      <c r="E34" s="462"/>
      <c r="F34" s="462"/>
      <c r="G34" s="462"/>
      <c r="H34" s="462"/>
      <c r="I34" s="462"/>
      <c r="J34" s="196"/>
      <c r="K34" s="90"/>
    </row>
    <row r="35" spans="2:11" ht="33" customHeight="1">
      <c r="B35" s="90"/>
      <c r="C35" s="462"/>
      <c r="D35" s="462"/>
      <c r="E35" s="462"/>
      <c r="F35" s="462"/>
      <c r="G35" s="462"/>
      <c r="H35" s="462"/>
      <c r="I35" s="462"/>
      <c r="J35" s="196"/>
      <c r="K35" s="90"/>
    </row>
    <row r="36" spans="2:11" ht="17.25" customHeight="1">
      <c r="B36" s="89" t="s">
        <v>237</v>
      </c>
      <c r="C36" s="88"/>
      <c r="D36" s="88"/>
      <c r="E36" s="88"/>
      <c r="F36" s="88"/>
      <c r="G36" s="381" t="s">
        <v>235</v>
      </c>
      <c r="H36" s="381"/>
      <c r="I36" s="381"/>
      <c r="J36" s="381"/>
      <c r="K36" s="381"/>
    </row>
    <row r="38" ht="16.5" customHeight="1"/>
    <row r="39" ht="30" customHeight="1"/>
    <row r="40" ht="6" customHeight="1"/>
    <row r="52" ht="6" customHeight="1"/>
    <row r="53" ht="6" customHeight="1"/>
    <row r="61" ht="12.75" customHeight="1"/>
    <row r="62" ht="12.75" customHeight="1"/>
    <row r="63" ht="12.75" customHeight="1"/>
    <row r="65" ht="12.75" customHeight="1"/>
    <row r="66" ht="27" customHeight="1"/>
    <row r="67" ht="9" customHeight="1"/>
    <row r="78" ht="9" customHeight="1"/>
    <row r="81" ht="9" customHeight="1"/>
    <row r="85" ht="12.75" customHeight="1"/>
    <row r="86" ht="12.75" customHeight="1"/>
    <row r="87" ht="12.75" customHeight="1"/>
    <row r="88" ht="12.75" customHeight="1"/>
    <row r="90" ht="12.75" customHeight="1"/>
    <row r="92" ht="9" customHeight="1"/>
    <row r="100" ht="12.75" customHeight="1"/>
    <row r="102" ht="12.75" customHeight="1"/>
    <row r="105" ht="6" customHeight="1"/>
  </sheetData>
  <mergeCells count="6">
    <mergeCell ref="D2:K2"/>
    <mergeCell ref="G36:K36"/>
    <mergeCell ref="C34:I35"/>
    <mergeCell ref="B6:K6"/>
    <mergeCell ref="J4:K4"/>
    <mergeCell ref="C8:I9"/>
  </mergeCells>
  <hyperlinks>
    <hyperlink ref="J4" location="Índice!B6" display="Volver"/>
    <hyperlink ref="J4:K4" location="Índice!B24" display="Volver al índice"/>
  </hyperlinks>
  <printOptions horizontalCentered="1" verticalCentered="1"/>
  <pageMargins left="0.75" right="0.75" top="1" bottom="1" header="0.5" footer="0.5"/>
  <pageSetup horizontalDpi="600" verticalDpi="600" orientation="portrait" scale="77" r:id="rId1"/>
  <headerFooter alignWithMargins="0">
    <oddFooter>&amp;R&amp;A</oddFooter>
  </headerFooter>
  <rowBreaks count="2" manualBreakCount="2">
    <brk id="59" max="12" man="1"/>
    <brk id="83" max="12" man="1"/>
  </rowBreaks>
</worksheet>
</file>

<file path=xl/worksheets/sheet19.xml><?xml version="1.0" encoding="utf-8"?>
<worksheet xmlns="http://schemas.openxmlformats.org/spreadsheetml/2006/main" xmlns:r="http://schemas.openxmlformats.org/officeDocument/2006/relationships">
  <sheetPr>
    <pageSetUpPr fitToPage="1"/>
  </sheetPr>
  <dimension ref="A1:K40"/>
  <sheetViews>
    <sheetView showGridLines="0" view="pageBreakPreview" zoomScale="80" zoomScaleSheetLayoutView="80" workbookViewId="0" topLeftCell="A1">
      <selection activeCell="A1" sqref="A1"/>
    </sheetView>
  </sheetViews>
  <sheetFormatPr defaultColWidth="9.140625" defaultRowHeight="12.75"/>
  <cols>
    <col min="1" max="1" width="7.7109375" style="4" customWidth="1"/>
    <col min="2" max="2" width="8.7109375" style="4" bestFit="1" customWidth="1"/>
    <col min="3" max="3" width="11.7109375" style="4" customWidth="1"/>
    <col min="4" max="4" width="12.8515625" style="4" customWidth="1"/>
    <col min="5" max="5" width="7.7109375" style="4" bestFit="1" customWidth="1"/>
    <col min="6" max="6" width="10.7109375" style="4" customWidth="1"/>
    <col min="7" max="7" width="13.57421875" style="4" customWidth="1"/>
    <col min="8" max="8" width="11.140625" style="4" customWidth="1"/>
    <col min="9" max="9" width="12.28125" style="4" customWidth="1"/>
    <col min="10" max="10" width="12.7109375" style="4" customWidth="1"/>
    <col min="11" max="11" width="9.00390625" style="4" bestFit="1" customWidth="1"/>
    <col min="12" max="16384" width="8.8515625" style="4" customWidth="1"/>
  </cols>
  <sheetData>
    <row r="1" spans="1:11" ht="12.75">
      <c r="A1" s="509"/>
      <c r="B1" s="94"/>
      <c r="C1" s="94"/>
      <c r="D1" s="94"/>
      <c r="E1" s="94"/>
      <c r="F1" s="94"/>
      <c r="G1" s="94"/>
      <c r="H1" s="94"/>
      <c r="I1" s="94"/>
      <c r="J1" s="94"/>
      <c r="K1" s="94"/>
    </row>
    <row r="2" spans="1:11" ht="12.75">
      <c r="A2" s="113"/>
      <c r="B2" s="94"/>
      <c r="C2" s="94"/>
      <c r="D2" s="94"/>
      <c r="E2" s="94"/>
      <c r="F2" s="367" t="s">
        <v>97</v>
      </c>
      <c r="G2" s="367"/>
      <c r="H2" s="367"/>
      <c r="I2" s="367"/>
      <c r="J2" s="367"/>
      <c r="K2" s="367"/>
    </row>
    <row r="3" spans="1:11" ht="12.75">
      <c r="A3" s="113"/>
      <c r="B3" s="94"/>
      <c r="C3" s="94"/>
      <c r="D3" s="94"/>
      <c r="E3" s="94"/>
      <c r="F3" s="94"/>
      <c r="G3" s="94"/>
      <c r="H3" s="94"/>
      <c r="I3" s="94"/>
      <c r="J3" s="94"/>
      <c r="K3" s="94"/>
    </row>
    <row r="4" spans="1:11" ht="12.75">
      <c r="A4" s="113"/>
      <c r="B4" s="94"/>
      <c r="C4" s="94"/>
      <c r="D4" s="94"/>
      <c r="E4" s="94"/>
      <c r="F4" s="94"/>
      <c r="G4" s="94"/>
      <c r="H4" s="94"/>
      <c r="I4" s="94"/>
      <c r="J4" s="382" t="s">
        <v>63</v>
      </c>
      <c r="K4" s="382"/>
    </row>
    <row r="5" spans="1:11" ht="12.75">
      <c r="A5" s="113"/>
      <c r="B5" s="94"/>
      <c r="C5" s="94"/>
      <c r="D5" s="94"/>
      <c r="E5" s="94"/>
      <c r="F5" s="94"/>
      <c r="G5" s="94"/>
      <c r="H5" s="94"/>
      <c r="I5" s="94"/>
      <c r="J5" s="94"/>
      <c r="K5" s="94"/>
    </row>
    <row r="6" spans="1:11" ht="18.75">
      <c r="A6" s="113"/>
      <c r="B6" s="425" t="s">
        <v>338</v>
      </c>
      <c r="C6" s="425"/>
      <c r="D6" s="425"/>
      <c r="E6" s="425"/>
      <c r="F6" s="425"/>
      <c r="G6" s="425"/>
      <c r="H6" s="425"/>
      <c r="I6" s="425"/>
      <c r="J6" s="425"/>
      <c r="K6" s="425"/>
    </row>
    <row r="7" spans="2:11" ht="12.75">
      <c r="B7" s="463"/>
      <c r="C7" s="463"/>
      <c r="D7" s="463"/>
      <c r="E7" s="463"/>
      <c r="F7" s="463"/>
      <c r="G7" s="463"/>
      <c r="H7" s="463"/>
      <c r="I7" s="463"/>
      <c r="J7" s="463"/>
      <c r="K7" s="463"/>
    </row>
    <row r="8" spans="2:11" ht="12.75">
      <c r="B8" s="438" t="s">
        <v>342</v>
      </c>
      <c r="C8" s="438"/>
      <c r="D8" s="438"/>
      <c r="E8" s="438"/>
      <c r="F8" s="438"/>
      <c r="G8" s="438"/>
      <c r="H8" s="438"/>
      <c r="I8" s="438"/>
      <c r="J8" s="438"/>
      <c r="K8" s="438"/>
    </row>
    <row r="9" spans="2:11" ht="12.75">
      <c r="B9" s="438" t="s">
        <v>343</v>
      </c>
      <c r="C9" s="438"/>
      <c r="D9" s="438"/>
      <c r="E9" s="438"/>
      <c r="F9" s="438"/>
      <c r="G9" s="438"/>
      <c r="H9" s="438"/>
      <c r="I9" s="438"/>
      <c r="J9" s="438"/>
      <c r="K9" s="438"/>
    </row>
    <row r="10" spans="2:11" ht="12.75">
      <c r="B10" s="438" t="s">
        <v>176</v>
      </c>
      <c r="C10" s="438"/>
      <c r="D10" s="438"/>
      <c r="E10" s="438"/>
      <c r="F10" s="438"/>
      <c r="G10" s="438"/>
      <c r="H10" s="438"/>
      <c r="I10" s="438"/>
      <c r="J10" s="438"/>
      <c r="K10" s="438"/>
    </row>
    <row r="11" spans="2:11" ht="12.75">
      <c r="B11" s="438" t="s">
        <v>478</v>
      </c>
      <c r="C11" s="438"/>
      <c r="D11" s="438"/>
      <c r="E11" s="438"/>
      <c r="F11" s="438"/>
      <c r="G11" s="438"/>
      <c r="H11" s="438"/>
      <c r="I11" s="438"/>
      <c r="J11" s="438"/>
      <c r="K11" s="438"/>
    </row>
    <row r="12" spans="2:11" ht="13.5" thickBot="1">
      <c r="B12" s="49"/>
      <c r="C12" s="49"/>
      <c r="D12" s="49"/>
      <c r="E12" s="49"/>
      <c r="F12" s="49"/>
      <c r="G12" s="49"/>
      <c r="H12" s="49"/>
      <c r="I12" s="49"/>
      <c r="J12" s="49"/>
      <c r="K12" s="49"/>
    </row>
    <row r="13" spans="2:11" ht="27" customHeight="1">
      <c r="B13" s="376" t="s">
        <v>119</v>
      </c>
      <c r="C13" s="464" t="s">
        <v>177</v>
      </c>
      <c r="D13" s="464"/>
      <c r="E13" s="464"/>
      <c r="F13" s="464" t="s">
        <v>178</v>
      </c>
      <c r="G13" s="464"/>
      <c r="H13" s="464"/>
      <c r="I13" s="451" t="s">
        <v>179</v>
      </c>
      <c r="J13" s="451"/>
      <c r="K13" s="451"/>
    </row>
    <row r="14" spans="2:11" ht="12.75">
      <c r="B14" s="376"/>
      <c r="C14" s="128" t="s">
        <v>122</v>
      </c>
      <c r="D14" s="128" t="s">
        <v>174</v>
      </c>
      <c r="E14" s="128" t="s">
        <v>175</v>
      </c>
      <c r="F14" s="128" t="s">
        <v>122</v>
      </c>
      <c r="G14" s="128" t="s">
        <v>174</v>
      </c>
      <c r="H14" s="128" t="s">
        <v>175</v>
      </c>
      <c r="I14" s="128" t="s">
        <v>122</v>
      </c>
      <c r="J14" s="128" t="s">
        <v>174</v>
      </c>
      <c r="K14" s="128" t="s">
        <v>175</v>
      </c>
    </row>
    <row r="15" spans="2:11" ht="7.5" customHeight="1" thickBot="1">
      <c r="B15" s="148"/>
      <c r="C15" s="135"/>
      <c r="D15" s="135"/>
      <c r="E15" s="135"/>
      <c r="F15" s="135"/>
      <c r="G15" s="135"/>
      <c r="H15" s="135"/>
      <c r="I15" s="135"/>
      <c r="J15" s="135"/>
      <c r="K15" s="135"/>
    </row>
    <row r="16" spans="2:11" ht="7.5" customHeight="1">
      <c r="B16" s="26"/>
      <c r="C16" s="26"/>
      <c r="D16" s="26"/>
      <c r="E16" s="26"/>
      <c r="F16" s="26"/>
      <c r="G16" s="26"/>
      <c r="H16" s="26"/>
      <c r="I16" s="26"/>
      <c r="J16" s="26"/>
      <c r="K16" s="26"/>
    </row>
    <row r="17" spans="2:11" ht="12.75">
      <c r="B17" s="175">
        <v>1978</v>
      </c>
      <c r="C17" s="173">
        <v>59.1</v>
      </c>
      <c r="D17" s="173">
        <v>49.6</v>
      </c>
      <c r="E17" s="173">
        <v>76</v>
      </c>
      <c r="F17" s="173">
        <v>25.1</v>
      </c>
      <c r="G17" s="173">
        <v>15.9</v>
      </c>
      <c r="H17" s="173">
        <v>41.4</v>
      </c>
      <c r="I17" s="173"/>
      <c r="J17" s="173"/>
      <c r="K17" s="173"/>
    </row>
    <row r="18" spans="2:11" ht="12.75">
      <c r="B18" s="176">
        <v>1988</v>
      </c>
      <c r="C18" s="174">
        <v>59.2</v>
      </c>
      <c r="D18" s="174">
        <v>48.2</v>
      </c>
      <c r="E18" s="174">
        <v>74.9</v>
      </c>
      <c r="F18" s="174">
        <v>27.2</v>
      </c>
      <c r="G18" s="174">
        <v>15.9</v>
      </c>
      <c r="H18" s="174">
        <v>43.3</v>
      </c>
      <c r="I18" s="174"/>
      <c r="J18" s="174"/>
      <c r="K18" s="174"/>
    </row>
    <row r="19" spans="2:11" ht="12.75">
      <c r="B19" s="175">
        <v>1991</v>
      </c>
      <c r="C19" s="173">
        <v>53.8</v>
      </c>
      <c r="D19" s="173">
        <v>47.3</v>
      </c>
      <c r="E19" s="173">
        <v>68.4</v>
      </c>
      <c r="F19" s="173">
        <v>20.4</v>
      </c>
      <c r="G19" s="173">
        <v>13.8</v>
      </c>
      <c r="H19" s="173">
        <v>35.2</v>
      </c>
      <c r="I19" s="173"/>
      <c r="J19" s="173"/>
      <c r="K19" s="173"/>
    </row>
    <row r="20" spans="2:11" ht="12.75">
      <c r="B20" s="176">
        <v>1993</v>
      </c>
      <c r="C20" s="174">
        <v>51.7</v>
      </c>
      <c r="D20" s="174">
        <v>43.6</v>
      </c>
      <c r="E20" s="174">
        <v>70.7</v>
      </c>
      <c r="F20" s="174">
        <v>19.4</v>
      </c>
      <c r="G20" s="174">
        <v>11.6</v>
      </c>
      <c r="H20" s="174">
        <v>37.7</v>
      </c>
      <c r="I20" s="174"/>
      <c r="J20" s="174"/>
      <c r="K20" s="174"/>
    </row>
    <row r="21" spans="2:11" ht="12.75">
      <c r="B21" s="175">
        <v>1994</v>
      </c>
      <c r="C21" s="173">
        <v>56.7</v>
      </c>
      <c r="D21" s="173">
        <v>47.8</v>
      </c>
      <c r="E21" s="173">
        <v>77.8</v>
      </c>
      <c r="F21" s="173">
        <v>21</v>
      </c>
      <c r="G21" s="173">
        <v>12.7</v>
      </c>
      <c r="H21" s="173">
        <v>39.6</v>
      </c>
      <c r="I21" s="173">
        <v>47</v>
      </c>
      <c r="J21" s="173">
        <v>41.3</v>
      </c>
      <c r="K21" s="173">
        <v>55.2</v>
      </c>
    </row>
    <row r="22" spans="2:11" ht="12.75">
      <c r="B22" s="176">
        <v>1995</v>
      </c>
      <c r="C22" s="174">
        <v>56.3</v>
      </c>
      <c r="D22" s="174">
        <v>48</v>
      </c>
      <c r="E22" s="174">
        <v>76.4</v>
      </c>
      <c r="F22" s="174">
        <v>18.7</v>
      </c>
      <c r="G22" s="174">
        <v>9.9</v>
      </c>
      <c r="H22" s="174">
        <v>40.3</v>
      </c>
      <c r="I22" s="174">
        <v>44.9</v>
      </c>
      <c r="J22" s="174">
        <v>40.1</v>
      </c>
      <c r="K22" s="174">
        <v>52.2</v>
      </c>
    </row>
    <row r="23" spans="2:11" ht="12.75">
      <c r="B23" s="175">
        <v>1996</v>
      </c>
      <c r="C23" s="173">
        <v>52.8</v>
      </c>
      <c r="D23" s="173">
        <v>42.8</v>
      </c>
      <c r="E23" s="173">
        <v>77.4</v>
      </c>
      <c r="F23" s="173">
        <v>18.7</v>
      </c>
      <c r="G23" s="173">
        <v>10</v>
      </c>
      <c r="H23" s="173">
        <v>40.3</v>
      </c>
      <c r="I23" s="173">
        <v>46.4</v>
      </c>
      <c r="J23" s="173">
        <v>38.1</v>
      </c>
      <c r="K23" s="173">
        <v>57.4</v>
      </c>
    </row>
    <row r="24" spans="2:11" ht="12.75">
      <c r="B24" s="176">
        <v>1997</v>
      </c>
      <c r="C24" s="174">
        <v>50.3</v>
      </c>
      <c r="D24" s="174">
        <v>36.1</v>
      </c>
      <c r="E24" s="174">
        <v>78.9</v>
      </c>
      <c r="F24" s="174">
        <v>18.1</v>
      </c>
      <c r="G24" s="174">
        <v>8.3</v>
      </c>
      <c r="H24" s="174">
        <v>42.9</v>
      </c>
      <c r="I24" s="174">
        <v>43.7</v>
      </c>
      <c r="J24" s="174">
        <v>34.6</v>
      </c>
      <c r="K24" s="174">
        <v>54.2</v>
      </c>
    </row>
    <row r="25" spans="2:11" ht="12.75">
      <c r="B25" s="175">
        <v>1998</v>
      </c>
      <c r="C25" s="173">
        <v>51.5</v>
      </c>
      <c r="D25" s="173">
        <v>41.8</v>
      </c>
      <c r="E25" s="173">
        <v>75.8</v>
      </c>
      <c r="F25" s="173">
        <v>17.8</v>
      </c>
      <c r="G25" s="173">
        <v>10.1</v>
      </c>
      <c r="H25" s="173">
        <v>37.5</v>
      </c>
      <c r="I25" s="173">
        <v>47.3</v>
      </c>
      <c r="J25" s="173">
        <v>39.6</v>
      </c>
      <c r="K25" s="173">
        <v>57.8</v>
      </c>
    </row>
    <row r="26" spans="2:11" ht="12.75">
      <c r="B26" s="176">
        <v>1999</v>
      </c>
      <c r="C26" s="174">
        <v>56.3</v>
      </c>
      <c r="D26" s="174">
        <v>47.2</v>
      </c>
      <c r="E26" s="174">
        <v>79.6</v>
      </c>
      <c r="F26" s="174">
        <v>19.7</v>
      </c>
      <c r="G26" s="174">
        <v>11.7</v>
      </c>
      <c r="H26" s="174">
        <v>40.3</v>
      </c>
      <c r="I26" s="174">
        <v>48.4</v>
      </c>
      <c r="J26" s="174">
        <v>41.2</v>
      </c>
      <c r="K26" s="174">
        <v>59.2</v>
      </c>
    </row>
    <row r="27" spans="2:11" ht="12.75">
      <c r="B27" s="397">
        <v>2000</v>
      </c>
      <c r="C27" s="398">
        <v>59.8</v>
      </c>
      <c r="D27" s="398">
        <v>51</v>
      </c>
      <c r="E27" s="398">
        <v>82.6</v>
      </c>
      <c r="F27" s="398">
        <v>23.4</v>
      </c>
      <c r="G27" s="398">
        <v>15.8</v>
      </c>
      <c r="H27" s="398">
        <v>43.4</v>
      </c>
      <c r="I27" s="398">
        <v>50.3</v>
      </c>
      <c r="J27" s="398">
        <v>45.3</v>
      </c>
      <c r="K27" s="398">
        <v>58.1</v>
      </c>
    </row>
    <row r="28" spans="2:11" ht="12.75">
      <c r="B28" s="396"/>
      <c r="C28" s="389"/>
      <c r="D28" s="389"/>
      <c r="E28" s="389"/>
      <c r="F28" s="389"/>
      <c r="G28" s="389"/>
      <c r="H28" s="389"/>
      <c r="I28" s="389"/>
      <c r="J28" s="389"/>
      <c r="K28" s="389"/>
    </row>
    <row r="29" spans="2:11" ht="12.75">
      <c r="B29" s="177">
        <v>2002</v>
      </c>
      <c r="C29" s="178">
        <v>55.74</v>
      </c>
      <c r="D29" s="178">
        <v>50.38</v>
      </c>
      <c r="E29" s="178">
        <v>70.05</v>
      </c>
      <c r="F29" s="178">
        <v>21.56</v>
      </c>
      <c r="G29" s="178">
        <v>16.66</v>
      </c>
      <c r="H29" s="178">
        <v>34.67</v>
      </c>
      <c r="I29" s="178"/>
      <c r="J29" s="178"/>
      <c r="K29" s="178"/>
    </row>
    <row r="30" spans="2:11" ht="12.75">
      <c r="B30" s="396">
        <v>2003</v>
      </c>
      <c r="C30" s="389">
        <v>55.12</v>
      </c>
      <c r="D30" s="389">
        <v>50.6</v>
      </c>
      <c r="E30" s="389">
        <v>67.38</v>
      </c>
      <c r="F30" s="389">
        <v>18.77</v>
      </c>
      <c r="G30" s="389">
        <v>15.19</v>
      </c>
      <c r="H30" s="389">
        <v>28.5</v>
      </c>
      <c r="I30" s="389"/>
      <c r="J30" s="389"/>
      <c r="K30" s="389"/>
    </row>
    <row r="31" spans="2:11" ht="12.75">
      <c r="B31" s="177">
        <v>2004</v>
      </c>
      <c r="C31" s="178">
        <v>53.77</v>
      </c>
      <c r="D31" s="178">
        <v>47.88</v>
      </c>
      <c r="E31" s="178">
        <v>69.95</v>
      </c>
      <c r="F31" s="178">
        <v>18.97</v>
      </c>
      <c r="G31" s="178">
        <v>14.46</v>
      </c>
      <c r="H31" s="178">
        <v>31.38</v>
      </c>
      <c r="I31" s="178"/>
      <c r="J31" s="178"/>
      <c r="K31" s="178"/>
    </row>
    <row r="32" spans="2:11" ht="12.75">
      <c r="B32" s="396">
        <v>2005</v>
      </c>
      <c r="C32" s="389">
        <v>50.39</v>
      </c>
      <c r="D32" s="389">
        <v>43.54</v>
      </c>
      <c r="E32" s="389">
        <v>69.49</v>
      </c>
      <c r="F32" s="389">
        <v>15.36</v>
      </c>
      <c r="G32" s="389">
        <v>10.6</v>
      </c>
      <c r="H32" s="389">
        <v>28.64</v>
      </c>
      <c r="I32" s="389"/>
      <c r="J32" s="389"/>
      <c r="K32" s="389"/>
    </row>
    <row r="33" spans="2:11" ht="12.75">
      <c r="B33" s="177">
        <v>2006</v>
      </c>
      <c r="C33" s="178">
        <v>45.1</v>
      </c>
      <c r="D33" s="178">
        <v>39.08</v>
      </c>
      <c r="E33" s="178">
        <v>62.08</v>
      </c>
      <c r="F33" s="178">
        <v>12.04</v>
      </c>
      <c r="G33" s="178">
        <v>8.68</v>
      </c>
      <c r="H33" s="178">
        <v>21.51</v>
      </c>
      <c r="I33" s="178"/>
      <c r="J33" s="178"/>
      <c r="K33" s="178"/>
    </row>
    <row r="34" spans="2:11" ht="7.5" customHeight="1" thickBot="1">
      <c r="B34" s="132"/>
      <c r="C34" s="132"/>
      <c r="D34" s="132"/>
      <c r="E34" s="132"/>
      <c r="F34" s="132"/>
      <c r="G34" s="132"/>
      <c r="H34" s="132"/>
      <c r="I34" s="132"/>
      <c r="J34" s="132"/>
      <c r="K34" s="132"/>
    </row>
    <row r="35" spans="2:11" ht="12.75">
      <c r="B35" s="54"/>
      <c r="C35" s="54"/>
      <c r="D35" s="54"/>
      <c r="E35" s="54"/>
      <c r="F35" s="54"/>
      <c r="G35" s="54"/>
      <c r="H35" s="54"/>
      <c r="I35" s="54"/>
      <c r="J35" s="54"/>
      <c r="K35" s="54"/>
    </row>
    <row r="36" spans="2:11" ht="9.75" customHeight="1">
      <c r="B36" s="465" t="s">
        <v>479</v>
      </c>
      <c r="C36" s="465"/>
      <c r="D36" s="465"/>
      <c r="E36" s="465"/>
      <c r="F36" s="465"/>
      <c r="G36" s="465"/>
      <c r="H36" s="465"/>
      <c r="I36" s="465"/>
      <c r="J36" s="465"/>
      <c r="K36" s="465"/>
    </row>
    <row r="37" spans="2:11" ht="12.75">
      <c r="B37" s="466"/>
      <c r="C37" s="466"/>
      <c r="D37" s="466"/>
      <c r="E37" s="466"/>
      <c r="F37" s="466"/>
      <c r="G37" s="466"/>
      <c r="H37" s="466"/>
      <c r="I37" s="466"/>
      <c r="J37" s="466"/>
      <c r="K37" s="466"/>
    </row>
    <row r="38" spans="2:11" ht="31.5" customHeight="1">
      <c r="B38" s="467"/>
      <c r="C38" s="467"/>
      <c r="D38" s="467"/>
      <c r="E38" s="467"/>
      <c r="F38" s="467"/>
      <c r="G38" s="467"/>
      <c r="H38" s="467"/>
      <c r="I38" s="467"/>
      <c r="J38" s="467"/>
      <c r="K38" s="467"/>
    </row>
    <row r="40" spans="2:11" ht="15.75">
      <c r="B40" s="89" t="s">
        <v>237</v>
      </c>
      <c r="C40" s="88"/>
      <c r="D40" s="88"/>
      <c r="E40" s="88"/>
      <c r="F40" s="88"/>
      <c r="G40" s="381" t="s">
        <v>235</v>
      </c>
      <c r="H40" s="381"/>
      <c r="I40" s="381"/>
      <c r="J40" s="381"/>
      <c r="K40" s="381"/>
    </row>
  </sheetData>
  <mergeCells count="14">
    <mergeCell ref="B9:K9"/>
    <mergeCell ref="B10:K10"/>
    <mergeCell ref="B11:K11"/>
    <mergeCell ref="G40:K40"/>
    <mergeCell ref="B13:B14"/>
    <mergeCell ref="C13:E13"/>
    <mergeCell ref="F13:H13"/>
    <mergeCell ref="I13:K13"/>
    <mergeCell ref="B36:K38"/>
    <mergeCell ref="B7:K7"/>
    <mergeCell ref="B8:K8"/>
    <mergeCell ref="F2:K2"/>
    <mergeCell ref="J4:K4"/>
    <mergeCell ref="B6:K6"/>
  </mergeCells>
  <hyperlinks>
    <hyperlink ref="B36" r:id="rId1" display="http://www.dnp.gov.co/"/>
    <hyperlink ref="J4" location="Índice!B6" display="Volver"/>
    <hyperlink ref="J4:K4" location="Índice!B24" display="Volver al índice"/>
  </hyperlinks>
  <printOptions horizontalCentered="1" verticalCentered="1"/>
  <pageMargins left="0.75" right="0.75" top="1" bottom="1" header="0.5" footer="0.5"/>
  <pageSetup fitToHeight="1" fitToWidth="1" horizontalDpi="600" verticalDpi="600" orientation="landscape" scale="87" r:id="rId2"/>
  <headerFooter alignWithMargins="0">
    <oddFooter>&amp;R&amp;A</oddFooter>
  </headerFooter>
</worksheet>
</file>

<file path=xl/worksheets/sheet2.xml><?xml version="1.0" encoding="utf-8"?>
<worksheet xmlns="http://schemas.openxmlformats.org/spreadsheetml/2006/main" xmlns:r="http://schemas.openxmlformats.org/officeDocument/2006/relationships">
  <dimension ref="B2:P142"/>
  <sheetViews>
    <sheetView showGridLines="0" view="pageBreakPreview" zoomScale="80" zoomScaleSheetLayoutView="80" workbookViewId="0" topLeftCell="A1">
      <selection activeCell="A1" sqref="A1"/>
    </sheetView>
  </sheetViews>
  <sheetFormatPr defaultColWidth="9.140625" defaultRowHeight="12.75"/>
  <cols>
    <col min="1" max="1" width="3.57421875" style="2" customWidth="1"/>
    <col min="2" max="2" width="6.7109375" style="78" customWidth="1"/>
    <col min="3" max="3" width="3.57421875" style="74" customWidth="1"/>
    <col min="4" max="4" width="13.140625" style="2" customWidth="1"/>
    <col min="5" max="5" width="12.421875" style="2" customWidth="1"/>
    <col min="6" max="6" width="13.8515625" style="2" customWidth="1"/>
    <col min="7" max="7" width="13.7109375" style="2" customWidth="1"/>
    <col min="8" max="9" width="8.8515625" style="2" customWidth="1"/>
    <col min="10" max="11" width="8.8515625" style="84" customWidth="1"/>
    <col min="12" max="12" width="3.7109375" style="2" customWidth="1"/>
    <col min="13" max="14" width="8.8515625" style="2" customWidth="1"/>
    <col min="15" max="15" width="11.421875" style="2" bestFit="1" customWidth="1"/>
    <col min="16" max="16384" width="8.8515625" style="2" customWidth="1"/>
  </cols>
  <sheetData>
    <row r="2" spans="7:11" ht="12.75">
      <c r="G2" s="367" t="s">
        <v>97</v>
      </c>
      <c r="H2" s="367"/>
      <c r="I2" s="367"/>
      <c r="J2" s="367"/>
      <c r="K2" s="367"/>
    </row>
    <row r="4" spans="2:11" s="56" customFormat="1" ht="12.75">
      <c r="B4" s="78"/>
      <c r="C4" s="74"/>
      <c r="J4" s="382" t="s">
        <v>63</v>
      </c>
      <c r="K4" s="382"/>
    </row>
    <row r="5" spans="2:11" s="56" customFormat="1" ht="12.75">
      <c r="B5" s="78"/>
      <c r="C5" s="74"/>
      <c r="J5" s="57"/>
      <c r="K5" s="57"/>
    </row>
    <row r="6" spans="2:11" s="56" customFormat="1" ht="18.75">
      <c r="B6" s="395" t="s">
        <v>99</v>
      </c>
      <c r="C6" s="395"/>
      <c r="D6" s="395"/>
      <c r="E6" s="395"/>
      <c r="F6" s="395"/>
      <c r="G6" s="395"/>
      <c r="H6" s="395"/>
      <c r="I6" s="395"/>
      <c r="J6" s="395"/>
      <c r="K6" s="395"/>
    </row>
    <row r="7" spans="2:11" s="56" customFormat="1" ht="12.75">
      <c r="B7" s="78"/>
      <c r="C7" s="74"/>
      <c r="J7" s="82"/>
      <c r="K7" s="82"/>
    </row>
    <row r="8" spans="2:11" s="56" customFormat="1" ht="12.75">
      <c r="B8" s="492">
        <v>3.1</v>
      </c>
      <c r="C8" s="493" t="s">
        <v>223</v>
      </c>
      <c r="D8" s="363" t="s">
        <v>346</v>
      </c>
      <c r="E8" s="363"/>
      <c r="F8" s="363"/>
      <c r="G8" s="363"/>
      <c r="H8" s="363"/>
      <c r="I8" s="363"/>
      <c r="J8" s="363"/>
      <c r="K8" s="363"/>
    </row>
    <row r="9" spans="2:11" s="56" customFormat="1" ht="12.75">
      <c r="B9" s="492"/>
      <c r="C9" s="493"/>
      <c r="D9" s="363"/>
      <c r="E9" s="363"/>
      <c r="F9" s="363"/>
      <c r="G9" s="363"/>
      <c r="H9" s="363"/>
      <c r="I9" s="363"/>
      <c r="J9" s="363"/>
      <c r="K9" s="363"/>
    </row>
    <row r="10" spans="2:11" s="56" customFormat="1" ht="12.75">
      <c r="B10" s="492"/>
      <c r="C10" s="493"/>
      <c r="D10" s="363"/>
      <c r="E10" s="363"/>
      <c r="F10" s="363"/>
      <c r="G10" s="363"/>
      <c r="H10" s="363"/>
      <c r="I10" s="363"/>
      <c r="J10" s="363"/>
      <c r="K10" s="363"/>
    </row>
    <row r="11" spans="2:11" s="56" customFormat="1" ht="12.75">
      <c r="B11" s="492"/>
      <c r="C11" s="493"/>
      <c r="D11" s="363"/>
      <c r="E11" s="363"/>
      <c r="F11" s="363"/>
      <c r="G11" s="363"/>
      <c r="H11" s="363"/>
      <c r="I11" s="363"/>
      <c r="J11" s="363"/>
      <c r="K11" s="363"/>
    </row>
    <row r="12" spans="2:11" s="56" customFormat="1" ht="12.75">
      <c r="B12" s="492"/>
      <c r="C12" s="493"/>
      <c r="D12" s="363"/>
      <c r="E12" s="363"/>
      <c r="F12" s="363"/>
      <c r="G12" s="363"/>
      <c r="H12" s="363"/>
      <c r="I12" s="363"/>
      <c r="J12" s="363"/>
      <c r="K12" s="363"/>
    </row>
    <row r="13" spans="2:11" s="56" customFormat="1" ht="12.75">
      <c r="B13" s="492"/>
      <c r="C13" s="493"/>
      <c r="D13" s="363"/>
      <c r="E13" s="363"/>
      <c r="F13" s="363"/>
      <c r="G13" s="363"/>
      <c r="H13" s="363"/>
      <c r="I13" s="363"/>
      <c r="J13" s="363"/>
      <c r="K13" s="363"/>
    </row>
    <row r="14" spans="2:11" s="56" customFormat="1" ht="12.75" customHeight="1">
      <c r="B14" s="492"/>
      <c r="C14" s="493"/>
      <c r="D14" s="299" t="s">
        <v>63</v>
      </c>
      <c r="E14" s="58"/>
      <c r="F14" s="58"/>
      <c r="G14" s="58"/>
      <c r="H14" s="58"/>
      <c r="I14" s="58"/>
      <c r="J14" s="383" t="s">
        <v>225</v>
      </c>
      <c r="K14" s="383"/>
    </row>
    <row r="15" spans="2:11" s="56" customFormat="1" ht="12.75" customHeight="1">
      <c r="B15" s="492"/>
      <c r="C15" s="493"/>
      <c r="E15" s="58"/>
      <c r="F15" s="58"/>
      <c r="G15" s="58"/>
      <c r="H15" s="58"/>
      <c r="I15" s="58"/>
      <c r="J15" s="57"/>
      <c r="K15" s="57"/>
    </row>
    <row r="16" spans="2:11" s="56" customFormat="1" ht="12.75">
      <c r="B16" s="492">
        <f>+B8+0.1</f>
        <v>3.2</v>
      </c>
      <c r="C16" s="493"/>
      <c r="D16" s="363" t="s">
        <v>32</v>
      </c>
      <c r="E16" s="363"/>
      <c r="F16" s="363"/>
      <c r="G16" s="363"/>
      <c r="H16" s="363"/>
      <c r="I16" s="363"/>
      <c r="J16" s="363"/>
      <c r="K16" s="363"/>
    </row>
    <row r="17" spans="2:11" s="56" customFormat="1" ht="12.75">
      <c r="B17" s="492"/>
      <c r="C17" s="493"/>
      <c r="D17" s="58"/>
      <c r="E17" s="58"/>
      <c r="F17" s="58"/>
      <c r="G17" s="58"/>
      <c r="H17" s="58"/>
      <c r="I17" s="58"/>
      <c r="J17" s="58"/>
      <c r="K17" s="58"/>
    </row>
    <row r="18" spans="2:11" s="56" customFormat="1" ht="15.75" customHeight="1">
      <c r="B18" s="492"/>
      <c r="C18" s="493"/>
      <c r="D18" s="302" t="s">
        <v>63</v>
      </c>
      <c r="E18" s="58"/>
      <c r="F18" s="58"/>
      <c r="G18" s="58"/>
      <c r="H18" s="58"/>
      <c r="I18" s="58"/>
      <c r="J18" s="380" t="s">
        <v>63</v>
      </c>
      <c r="K18" s="380"/>
    </row>
    <row r="19" spans="2:11" s="56" customFormat="1" ht="12.75">
      <c r="B19" s="492"/>
      <c r="C19" s="493"/>
      <c r="D19" s="58"/>
      <c r="E19" s="58"/>
      <c r="F19" s="58"/>
      <c r="G19" s="58"/>
      <c r="H19" s="58"/>
      <c r="I19" s="58"/>
      <c r="J19" s="83"/>
      <c r="K19" s="83"/>
    </row>
    <row r="20" spans="2:11" s="56" customFormat="1" ht="15.75">
      <c r="B20" s="492">
        <f>+B16+0.1</f>
        <v>3.3000000000000003</v>
      </c>
      <c r="C20" s="494" t="s">
        <v>440</v>
      </c>
      <c r="D20" s="364" t="s">
        <v>48</v>
      </c>
      <c r="E20" s="364"/>
      <c r="F20" s="364"/>
      <c r="G20" s="364"/>
      <c r="H20" s="364"/>
      <c r="I20" s="364"/>
      <c r="J20" s="364"/>
      <c r="K20" s="364"/>
    </row>
    <row r="21" spans="2:11" s="56" customFormat="1" ht="12.75">
      <c r="B21" s="495"/>
      <c r="C21" s="496"/>
      <c r="D21" s="364"/>
      <c r="E21" s="364"/>
      <c r="F21" s="364"/>
      <c r="G21" s="364"/>
      <c r="H21" s="364"/>
      <c r="I21" s="364"/>
      <c r="J21" s="364"/>
      <c r="K21" s="364"/>
    </row>
    <row r="22" spans="2:11" s="56" customFormat="1" ht="13.5" thickBot="1">
      <c r="B22" s="495"/>
      <c r="C22" s="496"/>
      <c r="D22" s="59"/>
      <c r="E22" s="59"/>
      <c r="F22" s="59"/>
      <c r="G22" s="59"/>
      <c r="H22" s="59"/>
      <c r="I22" s="60"/>
      <c r="J22" s="85"/>
      <c r="K22" s="85"/>
    </row>
    <row r="23" spans="2:16" s="56" customFormat="1" ht="28.5" customHeight="1">
      <c r="B23" s="495"/>
      <c r="C23" s="496"/>
      <c r="E23" s="365" t="s">
        <v>49</v>
      </c>
      <c r="F23" s="64" t="s">
        <v>50</v>
      </c>
      <c r="G23" s="64" t="s">
        <v>51</v>
      </c>
      <c r="H23" s="64" t="s">
        <v>53</v>
      </c>
      <c r="I23" s="365" t="s">
        <v>55</v>
      </c>
      <c r="J23" s="85"/>
      <c r="K23" s="85"/>
      <c r="P23" s="202"/>
    </row>
    <row r="24" spans="2:11" s="56" customFormat="1" ht="17.25" thickBot="1">
      <c r="B24" s="495"/>
      <c r="C24" s="496"/>
      <c r="E24" s="366"/>
      <c r="F24" s="41" t="s">
        <v>245</v>
      </c>
      <c r="G24" s="41" t="s">
        <v>52</v>
      </c>
      <c r="H24" s="41" t="s">
        <v>54</v>
      </c>
      <c r="I24" s="366"/>
      <c r="J24" s="85"/>
      <c r="K24" s="85"/>
    </row>
    <row r="25" spans="2:11" s="56" customFormat="1" ht="15">
      <c r="B25" s="495"/>
      <c r="C25" s="496"/>
      <c r="E25" s="61" t="s">
        <v>56</v>
      </c>
      <c r="F25" s="61">
        <v>80.3</v>
      </c>
      <c r="G25" s="203">
        <v>14.9</v>
      </c>
      <c r="H25" s="203">
        <v>4.8</v>
      </c>
      <c r="I25" s="203">
        <v>100</v>
      </c>
      <c r="J25" s="82"/>
      <c r="K25" s="82"/>
    </row>
    <row r="26" spans="2:11" s="56" customFormat="1" ht="15">
      <c r="B26" s="495"/>
      <c r="C26" s="496"/>
      <c r="E26" s="40" t="s">
        <v>57</v>
      </c>
      <c r="F26" s="40">
        <v>89.9</v>
      </c>
      <c r="G26" s="204">
        <v>7.8</v>
      </c>
      <c r="H26" s="204">
        <v>2.3</v>
      </c>
      <c r="I26" s="204">
        <v>100</v>
      </c>
      <c r="J26" s="82"/>
      <c r="K26" s="82"/>
    </row>
    <row r="27" spans="2:11" s="56" customFormat="1" ht="15">
      <c r="B27" s="495"/>
      <c r="C27" s="496"/>
      <c r="E27" s="61" t="s">
        <v>58</v>
      </c>
      <c r="F27" s="61">
        <v>88.7</v>
      </c>
      <c r="G27" s="203">
        <v>9.1</v>
      </c>
      <c r="H27" s="203">
        <v>2.2</v>
      </c>
      <c r="I27" s="203">
        <v>100</v>
      </c>
      <c r="J27" s="82"/>
      <c r="K27" s="82"/>
    </row>
    <row r="28" spans="2:11" s="56" customFormat="1" ht="15">
      <c r="B28" s="495"/>
      <c r="C28" s="496"/>
      <c r="E28" s="40" t="s">
        <v>59</v>
      </c>
      <c r="F28" s="40">
        <v>83.2</v>
      </c>
      <c r="G28" s="204">
        <v>13.2</v>
      </c>
      <c r="H28" s="204">
        <v>3.6</v>
      </c>
      <c r="I28" s="204">
        <v>100</v>
      </c>
      <c r="J28" s="82"/>
      <c r="K28" s="82"/>
    </row>
    <row r="29" spans="2:11" s="56" customFormat="1" ht="15">
      <c r="B29" s="495"/>
      <c r="C29" s="496"/>
      <c r="E29" s="61" t="s">
        <v>60</v>
      </c>
      <c r="F29" s="61">
        <v>88.3</v>
      </c>
      <c r="G29" s="203">
        <v>9.8</v>
      </c>
      <c r="H29" s="203">
        <v>1.9</v>
      </c>
      <c r="I29" s="203">
        <v>100</v>
      </c>
      <c r="J29" s="82"/>
      <c r="K29" s="82"/>
    </row>
    <row r="30" spans="2:11" s="56" customFormat="1" ht="15.75" thickBot="1">
      <c r="B30" s="495"/>
      <c r="C30" s="496"/>
      <c r="E30" s="41" t="s">
        <v>61</v>
      </c>
      <c r="F30" s="41">
        <v>96.9</v>
      </c>
      <c r="G30" s="205">
        <v>2.3</v>
      </c>
      <c r="H30" s="205">
        <v>0.8</v>
      </c>
      <c r="I30" s="205">
        <v>100</v>
      </c>
      <c r="J30" s="82"/>
      <c r="K30" s="82"/>
    </row>
    <row r="31" spans="2:11" s="56" customFormat="1" ht="12.75">
      <c r="B31" s="495"/>
      <c r="C31" s="496"/>
      <c r="E31" s="360" t="s">
        <v>62</v>
      </c>
      <c r="F31" s="360"/>
      <c r="G31" s="360"/>
      <c r="H31" s="360"/>
      <c r="I31" s="360"/>
      <c r="J31" s="82"/>
      <c r="K31" s="82"/>
    </row>
    <row r="32" spans="2:11" s="56" customFormat="1" ht="12.75">
      <c r="B32" s="497"/>
      <c r="C32" s="498"/>
      <c r="E32" s="361"/>
      <c r="F32" s="361"/>
      <c r="G32" s="361"/>
      <c r="H32" s="361"/>
      <c r="I32" s="361"/>
      <c r="J32" s="82"/>
      <c r="K32" s="82"/>
    </row>
    <row r="33" spans="2:11" s="56" customFormat="1" ht="12.75">
      <c r="B33" s="497"/>
      <c r="C33" s="498"/>
      <c r="E33" s="361"/>
      <c r="F33" s="361"/>
      <c r="G33" s="361"/>
      <c r="H33" s="361"/>
      <c r="I33" s="361"/>
      <c r="J33" s="82"/>
      <c r="K33" s="82"/>
    </row>
    <row r="34" spans="2:11" s="56" customFormat="1" ht="12.75">
      <c r="B34" s="497"/>
      <c r="C34" s="498"/>
      <c r="D34" s="299" t="s">
        <v>63</v>
      </c>
      <c r="E34" s="62"/>
      <c r="F34" s="62"/>
      <c r="G34" s="62"/>
      <c r="H34" s="62"/>
      <c r="I34" s="62"/>
      <c r="J34" s="383" t="s">
        <v>226</v>
      </c>
      <c r="K34" s="383"/>
    </row>
    <row r="35" spans="2:11" s="56" customFormat="1" ht="12.75">
      <c r="B35" s="497"/>
      <c r="C35" s="498"/>
      <c r="E35" s="62"/>
      <c r="F35" s="62"/>
      <c r="G35" s="62"/>
      <c r="H35" s="62"/>
      <c r="I35" s="62"/>
      <c r="J35" s="82"/>
      <c r="K35" s="82"/>
    </row>
    <row r="36" spans="2:11" s="56" customFormat="1" ht="12.75" customHeight="1">
      <c r="B36" s="492">
        <f>+B20+0.1</f>
        <v>3.4000000000000004</v>
      </c>
      <c r="C36" s="493"/>
      <c r="D36" s="362" t="s">
        <v>64</v>
      </c>
      <c r="E36" s="362"/>
      <c r="F36" s="362"/>
      <c r="G36" s="362"/>
      <c r="H36" s="362"/>
      <c r="I36" s="362"/>
      <c r="J36" s="362"/>
      <c r="K36" s="362"/>
    </row>
    <row r="37" spans="2:11" s="56" customFormat="1" ht="12.75">
      <c r="B37" s="80"/>
      <c r="C37" s="76"/>
      <c r="D37" s="362"/>
      <c r="E37" s="362"/>
      <c r="F37" s="362"/>
      <c r="G37" s="362"/>
      <c r="H37" s="362"/>
      <c r="I37" s="362"/>
      <c r="J37" s="362"/>
      <c r="K37" s="362"/>
    </row>
    <row r="38" spans="2:11" s="56" customFormat="1" ht="12.75">
      <c r="B38" s="80"/>
      <c r="C38" s="76"/>
      <c r="D38" s="14"/>
      <c r="E38" s="14"/>
      <c r="F38" s="14"/>
      <c r="G38" s="14"/>
      <c r="H38" s="14"/>
      <c r="I38" s="14"/>
      <c r="J38" s="14"/>
      <c r="K38" s="14"/>
    </row>
    <row r="39" spans="2:11" s="56" customFormat="1" ht="12.75">
      <c r="B39" s="80"/>
      <c r="C39" s="76"/>
      <c r="D39" s="299" t="s">
        <v>63</v>
      </c>
      <c r="E39" s="14"/>
      <c r="F39" s="14"/>
      <c r="G39" s="14"/>
      <c r="H39" s="14"/>
      <c r="I39" s="14"/>
      <c r="J39" s="380" t="s">
        <v>63</v>
      </c>
      <c r="K39" s="380"/>
    </row>
    <row r="40" spans="2:11" s="56" customFormat="1" ht="12.75">
      <c r="B40" s="80"/>
      <c r="C40" s="76"/>
      <c r="D40" s="14"/>
      <c r="E40" s="14"/>
      <c r="F40" s="14"/>
      <c r="G40" s="14"/>
      <c r="H40" s="14"/>
      <c r="I40" s="14"/>
      <c r="J40" s="14"/>
      <c r="K40" s="14"/>
    </row>
    <row r="41" spans="2:11" s="56" customFormat="1" ht="12.75">
      <c r="B41" s="79"/>
      <c r="C41" s="75"/>
      <c r="J41" s="82"/>
      <c r="K41" s="82"/>
    </row>
    <row r="42" spans="2:11" s="56" customFormat="1" ht="12.75" customHeight="1">
      <c r="B42" s="492">
        <f>+B36+0.1</f>
        <v>3.5000000000000004</v>
      </c>
      <c r="C42" s="493"/>
      <c r="D42" s="387" t="s">
        <v>65</v>
      </c>
      <c r="E42" s="387"/>
      <c r="F42" s="387"/>
      <c r="G42" s="387"/>
      <c r="H42" s="387"/>
      <c r="I42" s="387"/>
      <c r="J42" s="387"/>
      <c r="K42" s="387"/>
    </row>
    <row r="43" spans="2:11" s="56" customFormat="1" ht="12.75">
      <c r="B43" s="492"/>
      <c r="C43" s="493"/>
      <c r="D43" s="387"/>
      <c r="E43" s="387"/>
      <c r="F43" s="387"/>
      <c r="G43" s="387"/>
      <c r="H43" s="387"/>
      <c r="I43" s="387"/>
      <c r="J43" s="387"/>
      <c r="K43" s="387"/>
    </row>
    <row r="44" spans="2:11" s="56" customFormat="1" ht="12.75">
      <c r="B44" s="492"/>
      <c r="C44" s="493"/>
      <c r="D44" s="387"/>
      <c r="E44" s="387"/>
      <c r="F44" s="387"/>
      <c r="G44" s="387"/>
      <c r="H44" s="387"/>
      <c r="I44" s="387"/>
      <c r="J44" s="387"/>
      <c r="K44" s="387"/>
    </row>
    <row r="45" spans="2:11" s="56" customFormat="1" ht="12.75">
      <c r="B45" s="492"/>
      <c r="C45" s="493"/>
      <c r="D45" s="387"/>
      <c r="E45" s="387"/>
      <c r="F45" s="387"/>
      <c r="G45" s="387"/>
      <c r="H45" s="387"/>
      <c r="I45" s="387"/>
      <c r="J45" s="387"/>
      <c r="K45" s="387"/>
    </row>
    <row r="46" spans="2:11" s="56" customFormat="1" ht="12.75">
      <c r="B46" s="492"/>
      <c r="C46" s="493"/>
      <c r="D46" s="387"/>
      <c r="E46" s="387"/>
      <c r="F46" s="387"/>
      <c r="G46" s="387"/>
      <c r="H46" s="387"/>
      <c r="I46" s="387"/>
      <c r="J46" s="387"/>
      <c r="K46" s="387"/>
    </row>
    <row r="47" spans="2:11" s="56" customFormat="1" ht="12.75">
      <c r="B47" s="492"/>
      <c r="C47" s="493"/>
      <c r="D47" s="387"/>
      <c r="E47" s="387"/>
      <c r="F47" s="387"/>
      <c r="G47" s="387"/>
      <c r="H47" s="387"/>
      <c r="I47" s="387"/>
      <c r="J47" s="387"/>
      <c r="K47" s="387"/>
    </row>
    <row r="48" spans="2:11" s="56" customFormat="1" ht="12.75">
      <c r="B48" s="492"/>
      <c r="C48" s="493"/>
      <c r="D48" s="299" t="s">
        <v>63</v>
      </c>
      <c r="E48" s="14"/>
      <c r="F48" s="14"/>
      <c r="G48" s="14"/>
      <c r="H48" s="14"/>
      <c r="I48" s="14"/>
      <c r="J48" s="382" t="s">
        <v>63</v>
      </c>
      <c r="K48" s="382"/>
    </row>
    <row r="49" spans="2:11" s="56" customFormat="1" ht="12.75">
      <c r="B49" s="492"/>
      <c r="C49" s="493"/>
      <c r="D49" s="14"/>
      <c r="E49" s="14"/>
      <c r="F49" s="14"/>
      <c r="G49" s="14"/>
      <c r="H49" s="14"/>
      <c r="I49" s="14"/>
      <c r="J49" s="14"/>
      <c r="K49" s="14"/>
    </row>
    <row r="50" spans="2:3" ht="12.75">
      <c r="B50" s="492"/>
      <c r="C50" s="493"/>
    </row>
    <row r="51" spans="2:11" ht="15.75">
      <c r="B51" s="492">
        <f>+B42+0.1</f>
        <v>3.6000000000000005</v>
      </c>
      <c r="C51" s="494" t="s">
        <v>440</v>
      </c>
      <c r="D51" s="362" t="s">
        <v>66</v>
      </c>
      <c r="E51" s="362"/>
      <c r="F51" s="362"/>
      <c r="G51" s="362"/>
      <c r="H51" s="362"/>
      <c r="I51" s="362"/>
      <c r="J51" s="362"/>
      <c r="K51" s="362"/>
    </row>
    <row r="52" spans="2:11" ht="12.75">
      <c r="B52" s="499"/>
      <c r="C52" s="500"/>
      <c r="D52" s="362"/>
      <c r="E52" s="362"/>
      <c r="F52" s="362"/>
      <c r="G52" s="362"/>
      <c r="H52" s="362"/>
      <c r="I52" s="362"/>
      <c r="J52" s="362"/>
      <c r="K52" s="362"/>
    </row>
    <row r="53" spans="2:11" ht="12.75">
      <c r="B53" s="499"/>
      <c r="C53" s="500"/>
      <c r="D53" s="362"/>
      <c r="E53" s="362"/>
      <c r="F53" s="362"/>
      <c r="G53" s="362"/>
      <c r="H53" s="362"/>
      <c r="I53" s="362"/>
      <c r="J53" s="362"/>
      <c r="K53" s="362"/>
    </row>
    <row r="54" spans="2:11" ht="12.75">
      <c r="B54" s="499"/>
      <c r="C54" s="500"/>
      <c r="D54" s="362"/>
      <c r="E54" s="362"/>
      <c r="F54" s="362"/>
      <c r="G54" s="362"/>
      <c r="H54" s="362"/>
      <c r="I54" s="362"/>
      <c r="J54" s="362"/>
      <c r="K54" s="362"/>
    </row>
    <row r="55" spans="2:11" ht="12.75">
      <c r="B55" s="499"/>
      <c r="C55" s="500"/>
      <c r="D55" s="362"/>
      <c r="E55" s="362"/>
      <c r="F55" s="362"/>
      <c r="G55" s="362"/>
      <c r="H55" s="362"/>
      <c r="I55" s="362"/>
      <c r="J55" s="362"/>
      <c r="K55" s="362"/>
    </row>
    <row r="56" spans="2:11" ht="12.75">
      <c r="B56" s="499"/>
      <c r="C56" s="500"/>
      <c r="D56" s="299" t="s">
        <v>63</v>
      </c>
      <c r="E56" s="14"/>
      <c r="F56" s="14"/>
      <c r="G56" s="14"/>
      <c r="H56" s="14"/>
      <c r="I56" s="14"/>
      <c r="J56" s="383" t="s">
        <v>227</v>
      </c>
      <c r="K56" s="383"/>
    </row>
    <row r="57" spans="2:3" ht="12.75">
      <c r="B57" s="492"/>
      <c r="C57" s="493"/>
    </row>
    <row r="58" spans="2:11" ht="12.75">
      <c r="B58" s="492">
        <f>+B51+0.1</f>
        <v>3.7000000000000006</v>
      </c>
      <c r="C58" s="493" t="s">
        <v>223</v>
      </c>
      <c r="D58" s="384" t="s">
        <v>67</v>
      </c>
      <c r="E58" s="384"/>
      <c r="F58" s="384"/>
      <c r="G58" s="384"/>
      <c r="H58" s="384"/>
      <c r="I58" s="384"/>
      <c r="J58" s="384"/>
      <c r="K58" s="384"/>
    </row>
    <row r="59" spans="2:11" ht="12.75">
      <c r="B59" s="499"/>
      <c r="C59" s="500"/>
      <c r="D59" s="384"/>
      <c r="E59" s="384"/>
      <c r="F59" s="384"/>
      <c r="G59" s="384"/>
      <c r="H59" s="384"/>
      <c r="I59" s="384"/>
      <c r="J59" s="384"/>
      <c r="K59" s="384"/>
    </row>
    <row r="60" spans="2:11" ht="22.5" customHeight="1">
      <c r="B60" s="499"/>
      <c r="C60" s="500"/>
      <c r="D60" s="384"/>
      <c r="E60" s="384"/>
      <c r="F60" s="384"/>
      <c r="G60" s="384"/>
      <c r="H60" s="384"/>
      <c r="I60" s="384"/>
      <c r="J60" s="384"/>
      <c r="K60" s="384"/>
    </row>
    <row r="61" spans="2:11" ht="12.75">
      <c r="B61" s="499"/>
      <c r="C61" s="500"/>
      <c r="D61" s="299" t="s">
        <v>63</v>
      </c>
      <c r="E61" s="13"/>
      <c r="F61" s="13"/>
      <c r="G61" s="13"/>
      <c r="H61" s="13"/>
      <c r="I61" s="13"/>
      <c r="J61" s="383" t="s">
        <v>228</v>
      </c>
      <c r="K61" s="383"/>
    </row>
    <row r="62" spans="2:3" ht="12.75">
      <c r="B62" s="492"/>
      <c r="C62" s="493"/>
    </row>
    <row r="63" spans="2:11" ht="15.75">
      <c r="B63" s="492">
        <f>+B58+0.1</f>
        <v>3.8000000000000007</v>
      </c>
      <c r="C63" s="494" t="s">
        <v>440</v>
      </c>
      <c r="D63" s="384" t="s">
        <v>69</v>
      </c>
      <c r="E63" s="384"/>
      <c r="F63" s="384"/>
      <c r="G63" s="384"/>
      <c r="H63" s="384"/>
      <c r="I63" s="384"/>
      <c r="J63" s="384"/>
      <c r="K63" s="384"/>
    </row>
    <row r="64" spans="2:11" ht="12.75">
      <c r="B64" s="499"/>
      <c r="C64" s="500"/>
      <c r="D64" s="384"/>
      <c r="E64" s="384"/>
      <c r="F64" s="384"/>
      <c r="G64" s="384"/>
      <c r="H64" s="384"/>
      <c r="I64" s="384"/>
      <c r="J64" s="384"/>
      <c r="K64" s="384"/>
    </row>
    <row r="65" spans="2:11" ht="12.75">
      <c r="B65" s="499"/>
      <c r="C65" s="500"/>
      <c r="D65" s="384"/>
      <c r="E65" s="384"/>
      <c r="F65" s="384"/>
      <c r="G65" s="384"/>
      <c r="H65" s="384"/>
      <c r="I65" s="384"/>
      <c r="J65" s="384"/>
      <c r="K65" s="384"/>
    </row>
    <row r="66" spans="2:11" ht="12.75">
      <c r="B66" s="499"/>
      <c r="C66" s="500"/>
      <c r="D66" s="13"/>
      <c r="E66" s="13"/>
      <c r="F66" s="13"/>
      <c r="G66" s="13"/>
      <c r="H66" s="13"/>
      <c r="I66" s="13"/>
      <c r="J66" s="13"/>
      <c r="K66" s="13"/>
    </row>
    <row r="67" spans="2:11" ht="12.75">
      <c r="B67" s="499"/>
      <c r="C67" s="500"/>
      <c r="D67" s="299" t="s">
        <v>63</v>
      </c>
      <c r="E67" s="13"/>
      <c r="F67" s="13"/>
      <c r="G67" s="13"/>
      <c r="H67" s="13"/>
      <c r="I67" s="13"/>
      <c r="J67" s="383" t="s">
        <v>229</v>
      </c>
      <c r="K67" s="383"/>
    </row>
    <row r="68" spans="2:3" ht="12.75">
      <c r="B68" s="492"/>
      <c r="C68" s="493"/>
    </row>
    <row r="69" spans="2:11" ht="12.75">
      <c r="B69" s="492">
        <f>+B63+0.1</f>
        <v>3.900000000000001</v>
      </c>
      <c r="C69" s="493"/>
      <c r="D69" s="384" t="s">
        <v>355</v>
      </c>
      <c r="E69" s="384"/>
      <c r="F69" s="384"/>
      <c r="G69" s="384"/>
      <c r="H69" s="384"/>
      <c r="I69" s="384"/>
      <c r="J69" s="384"/>
      <c r="K69" s="384"/>
    </row>
    <row r="70" spans="2:11" ht="12.75">
      <c r="B70" s="492"/>
      <c r="C70" s="493"/>
      <c r="D70" s="384"/>
      <c r="E70" s="384"/>
      <c r="F70" s="384"/>
      <c r="G70" s="384"/>
      <c r="H70" s="384"/>
      <c r="I70" s="384"/>
      <c r="J70" s="384"/>
      <c r="K70" s="384"/>
    </row>
    <row r="71" spans="2:11" ht="12.75">
      <c r="B71" s="492"/>
      <c r="C71" s="493"/>
      <c r="D71" s="384"/>
      <c r="E71" s="384"/>
      <c r="F71" s="384"/>
      <c r="G71" s="384"/>
      <c r="H71" s="384"/>
      <c r="I71" s="384"/>
      <c r="J71" s="384"/>
      <c r="K71" s="384"/>
    </row>
    <row r="72" spans="2:11" ht="12.75">
      <c r="B72" s="499"/>
      <c r="C72" s="500"/>
      <c r="D72" s="384"/>
      <c r="E72" s="384"/>
      <c r="F72" s="384"/>
      <c r="G72" s="384"/>
      <c r="H72" s="384"/>
      <c r="I72" s="384"/>
      <c r="J72" s="384"/>
      <c r="K72" s="384"/>
    </row>
    <row r="73" spans="2:11" ht="12.75">
      <c r="B73" s="499"/>
      <c r="C73" s="500"/>
      <c r="D73" s="299" t="s">
        <v>63</v>
      </c>
      <c r="E73" s="13"/>
      <c r="F73" s="13"/>
      <c r="G73" s="13"/>
      <c r="H73" s="13"/>
      <c r="I73" s="13"/>
      <c r="J73" s="382" t="s">
        <v>63</v>
      </c>
      <c r="K73" s="382"/>
    </row>
    <row r="74" spans="2:3" ht="12.75">
      <c r="B74" s="492"/>
      <c r="C74" s="493"/>
    </row>
    <row r="75" spans="2:11" ht="12.75">
      <c r="B75" s="501" t="s">
        <v>71</v>
      </c>
      <c r="C75" s="502"/>
      <c r="D75" s="384" t="s">
        <v>70</v>
      </c>
      <c r="E75" s="384"/>
      <c r="F75" s="384"/>
      <c r="G75" s="384"/>
      <c r="H75" s="384"/>
      <c r="I75" s="384"/>
      <c r="J75" s="384"/>
      <c r="K75" s="384"/>
    </row>
    <row r="76" spans="2:11" ht="12.75">
      <c r="B76" s="499"/>
      <c r="C76" s="500"/>
      <c r="D76" s="384"/>
      <c r="E76" s="384"/>
      <c r="F76" s="384"/>
      <c r="G76" s="384"/>
      <c r="H76" s="384"/>
      <c r="I76" s="384"/>
      <c r="J76" s="384"/>
      <c r="K76" s="384"/>
    </row>
    <row r="77" spans="2:11" ht="12.75">
      <c r="B77" s="499"/>
      <c r="C77" s="500"/>
      <c r="D77" s="13"/>
      <c r="E77" s="13"/>
      <c r="F77" s="13"/>
      <c r="G77" s="13"/>
      <c r="H77" s="13"/>
      <c r="I77" s="13"/>
      <c r="J77" s="13"/>
      <c r="K77" s="13"/>
    </row>
    <row r="78" spans="2:11" ht="12.75">
      <c r="B78" s="499"/>
      <c r="C78" s="500"/>
      <c r="D78" s="299" t="s">
        <v>63</v>
      </c>
      <c r="E78" s="13"/>
      <c r="F78" s="13"/>
      <c r="G78" s="13"/>
      <c r="H78" s="13"/>
      <c r="I78" s="13"/>
      <c r="J78" s="382" t="s">
        <v>63</v>
      </c>
      <c r="K78" s="382"/>
    </row>
    <row r="79" spans="2:11" ht="12.75">
      <c r="B79" s="492"/>
      <c r="C79" s="493"/>
      <c r="J79" s="2"/>
      <c r="K79" s="2"/>
    </row>
    <row r="80" spans="2:11" ht="16.5" customHeight="1">
      <c r="B80" s="501" t="s">
        <v>224</v>
      </c>
      <c r="C80" s="494" t="s">
        <v>440</v>
      </c>
      <c r="D80" s="384" t="s">
        <v>72</v>
      </c>
      <c r="E80" s="384"/>
      <c r="F80" s="384"/>
      <c r="G80" s="384"/>
      <c r="H80" s="384"/>
      <c r="I80" s="384"/>
      <c r="J80" s="384"/>
      <c r="K80" s="384"/>
    </row>
    <row r="81" spans="2:11" ht="13.5" thickBot="1">
      <c r="B81" s="503"/>
      <c r="C81" s="504"/>
      <c r="D81" s="15"/>
      <c r="E81" s="16"/>
      <c r="F81" s="16"/>
      <c r="G81" s="16"/>
      <c r="H81" s="16"/>
      <c r="I81" s="11"/>
      <c r="J81" s="100"/>
      <c r="K81" s="100"/>
    </row>
    <row r="82" spans="2:11" ht="12.75">
      <c r="B82" s="503"/>
      <c r="C82" s="504"/>
      <c r="E82" s="65" t="s">
        <v>73</v>
      </c>
      <c r="F82" s="385" t="s">
        <v>75</v>
      </c>
      <c r="G82" s="385" t="s">
        <v>76</v>
      </c>
      <c r="H82" s="385" t="s">
        <v>77</v>
      </c>
      <c r="I82" s="11"/>
      <c r="J82" s="100"/>
      <c r="K82" s="100"/>
    </row>
    <row r="83" spans="2:11" ht="13.5" thickBot="1">
      <c r="B83" s="503"/>
      <c r="C83" s="504"/>
      <c r="E83" s="66" t="s">
        <v>74</v>
      </c>
      <c r="F83" s="386"/>
      <c r="G83" s="386"/>
      <c r="H83" s="386"/>
      <c r="I83" s="11"/>
      <c r="J83" s="100"/>
      <c r="K83" s="100"/>
    </row>
    <row r="84" spans="2:11" ht="12.75">
      <c r="B84" s="503"/>
      <c r="C84" s="504"/>
      <c r="E84" s="1">
        <v>1</v>
      </c>
      <c r="F84" s="1" t="s">
        <v>78</v>
      </c>
      <c r="G84" s="1" t="s">
        <v>80</v>
      </c>
      <c r="H84" s="125">
        <v>10</v>
      </c>
      <c r="I84" s="11"/>
      <c r="J84" s="100"/>
      <c r="K84" s="100"/>
    </row>
    <row r="85" spans="2:11" ht="12.75">
      <c r="B85" s="503"/>
      <c r="C85" s="504"/>
      <c r="E85" s="63">
        <v>2</v>
      </c>
      <c r="F85" s="63" t="s">
        <v>78</v>
      </c>
      <c r="G85" s="63" t="s">
        <v>80</v>
      </c>
      <c r="H85" s="128">
        <v>13</v>
      </c>
      <c r="I85" s="11"/>
      <c r="J85" s="100"/>
      <c r="K85" s="100"/>
    </row>
    <row r="86" spans="2:11" ht="12.75">
      <c r="B86" s="503"/>
      <c r="C86" s="504"/>
      <c r="E86" s="1">
        <v>3</v>
      </c>
      <c r="F86" s="1" t="s">
        <v>79</v>
      </c>
      <c r="G86" s="1" t="s">
        <v>80</v>
      </c>
      <c r="H86" s="125">
        <v>8</v>
      </c>
      <c r="I86" s="11"/>
      <c r="J86" s="100"/>
      <c r="K86" s="100"/>
    </row>
    <row r="87" spans="2:11" ht="12.75">
      <c r="B87" s="503"/>
      <c r="C87" s="504"/>
      <c r="E87" s="63">
        <v>4</v>
      </c>
      <c r="F87" s="63" t="s">
        <v>79</v>
      </c>
      <c r="G87" s="63" t="s">
        <v>80</v>
      </c>
      <c r="H87" s="128">
        <v>9</v>
      </c>
      <c r="I87" s="11"/>
      <c r="J87" s="100"/>
      <c r="K87" s="100"/>
    </row>
    <row r="88" spans="2:11" ht="12.75">
      <c r="B88" s="503"/>
      <c r="C88" s="504"/>
      <c r="E88" s="1">
        <v>6</v>
      </c>
      <c r="F88" s="1" t="s">
        <v>78</v>
      </c>
      <c r="G88" s="1" t="s">
        <v>81</v>
      </c>
      <c r="H88" s="125">
        <v>46</v>
      </c>
      <c r="I88" s="11"/>
      <c r="J88" s="100"/>
      <c r="K88" s="100"/>
    </row>
    <row r="89" spans="2:11" ht="12.75">
      <c r="B89" s="503"/>
      <c r="C89" s="504"/>
      <c r="E89" s="63">
        <v>6</v>
      </c>
      <c r="F89" s="63" t="s">
        <v>78</v>
      </c>
      <c r="G89" s="63" t="s">
        <v>81</v>
      </c>
      <c r="H89" s="128">
        <v>53</v>
      </c>
      <c r="I89" s="11"/>
      <c r="J89" s="100"/>
      <c r="K89" s="100"/>
    </row>
    <row r="90" spans="2:11" ht="12.75">
      <c r="B90" s="503"/>
      <c r="C90" s="504"/>
      <c r="E90" s="1">
        <v>7</v>
      </c>
      <c r="F90" s="1" t="s">
        <v>79</v>
      </c>
      <c r="G90" s="1" t="s">
        <v>81</v>
      </c>
      <c r="H90" s="125">
        <v>34</v>
      </c>
      <c r="I90" s="11"/>
      <c r="J90" s="100"/>
      <c r="K90" s="100"/>
    </row>
    <row r="91" spans="2:11" ht="13.5" thickBot="1">
      <c r="B91" s="503"/>
      <c r="C91" s="504"/>
      <c r="E91" s="66">
        <v>8</v>
      </c>
      <c r="F91" s="66" t="s">
        <v>79</v>
      </c>
      <c r="G91" s="66" t="s">
        <v>81</v>
      </c>
      <c r="H91" s="128">
        <v>18</v>
      </c>
      <c r="I91" s="11"/>
      <c r="J91" s="100"/>
      <c r="K91" s="100"/>
    </row>
    <row r="92" spans="2:11" ht="12.75">
      <c r="B92" s="503"/>
      <c r="C92" s="504"/>
      <c r="E92" s="67"/>
      <c r="F92" s="67"/>
      <c r="G92" s="67"/>
      <c r="H92" s="67"/>
      <c r="I92" s="11"/>
      <c r="J92" s="100"/>
      <c r="K92" s="100"/>
    </row>
    <row r="93" spans="2:11" ht="12.75">
      <c r="B93" s="503"/>
      <c r="C93" s="504"/>
      <c r="D93" s="299" t="s">
        <v>63</v>
      </c>
      <c r="E93" s="67"/>
      <c r="F93" s="67"/>
      <c r="G93" s="67"/>
      <c r="H93" s="67"/>
      <c r="I93" s="11"/>
      <c r="J93" s="383" t="s">
        <v>230</v>
      </c>
      <c r="K93" s="383"/>
    </row>
    <row r="94" spans="2:3" ht="12.75">
      <c r="B94" s="185"/>
      <c r="C94" s="505"/>
    </row>
    <row r="95" spans="2:11" ht="15.75">
      <c r="B95" s="185">
        <v>3.12</v>
      </c>
      <c r="C95" s="506" t="s">
        <v>440</v>
      </c>
      <c r="D95" s="384" t="s">
        <v>82</v>
      </c>
      <c r="E95" s="384"/>
      <c r="F95" s="384"/>
      <c r="G95" s="384"/>
      <c r="H95" s="384"/>
      <c r="I95" s="384"/>
      <c r="J95" s="384"/>
      <c r="K95" s="384"/>
    </row>
    <row r="96" spans="2:11" ht="12.75">
      <c r="B96" s="503"/>
      <c r="C96" s="504"/>
      <c r="D96" s="384"/>
      <c r="E96" s="384"/>
      <c r="F96" s="384"/>
      <c r="G96" s="384"/>
      <c r="H96" s="384"/>
      <c r="I96" s="384"/>
      <c r="J96" s="384"/>
      <c r="K96" s="384"/>
    </row>
    <row r="97" spans="2:11" ht="12.75">
      <c r="B97" s="503"/>
      <c r="C97" s="504"/>
      <c r="D97" s="384"/>
      <c r="E97" s="384"/>
      <c r="F97" s="384"/>
      <c r="G97" s="384"/>
      <c r="H97" s="384"/>
      <c r="I97" s="384"/>
      <c r="J97" s="384"/>
      <c r="K97" s="384"/>
    </row>
    <row r="98" spans="2:11" ht="12.75">
      <c r="B98" s="503"/>
      <c r="C98" s="504"/>
      <c r="D98" s="299" t="s">
        <v>63</v>
      </c>
      <c r="E98" s="13"/>
      <c r="F98" s="13"/>
      <c r="G98" s="13"/>
      <c r="H98" s="13"/>
      <c r="I98" s="13"/>
      <c r="J98" s="383" t="s">
        <v>233</v>
      </c>
      <c r="K98" s="383"/>
    </row>
    <row r="99" spans="2:3" ht="12.75">
      <c r="B99" s="185"/>
      <c r="C99" s="505"/>
    </row>
    <row r="100" spans="2:11" ht="15.75">
      <c r="B100" s="507">
        <v>3.13</v>
      </c>
      <c r="C100" s="506"/>
      <c r="D100" s="384" t="s">
        <v>83</v>
      </c>
      <c r="E100" s="384"/>
      <c r="F100" s="384"/>
      <c r="G100" s="384"/>
      <c r="H100" s="384"/>
      <c r="I100" s="384"/>
      <c r="J100" s="384"/>
      <c r="K100" s="384"/>
    </row>
    <row r="101" spans="2:11" ht="12.75">
      <c r="B101" s="503"/>
      <c r="C101" s="504"/>
      <c r="D101" s="384"/>
      <c r="E101" s="384"/>
      <c r="F101" s="384"/>
      <c r="G101" s="384"/>
      <c r="H101" s="384"/>
      <c r="I101" s="384"/>
      <c r="J101" s="384"/>
      <c r="K101" s="384"/>
    </row>
    <row r="102" spans="2:11" ht="12.75">
      <c r="B102" s="503"/>
      <c r="C102" s="504"/>
      <c r="D102" s="13"/>
      <c r="E102" s="13"/>
      <c r="F102" s="13"/>
      <c r="G102" s="13"/>
      <c r="H102" s="13"/>
      <c r="I102" s="13"/>
      <c r="J102" s="13"/>
      <c r="K102" s="13"/>
    </row>
    <row r="103" spans="2:11" ht="12.75">
      <c r="B103" s="185"/>
      <c r="C103" s="505"/>
      <c r="D103" s="299" t="s">
        <v>63</v>
      </c>
      <c r="J103" s="382" t="s">
        <v>63</v>
      </c>
      <c r="K103" s="382"/>
    </row>
    <row r="104" spans="2:11" ht="12.75">
      <c r="B104" s="185"/>
      <c r="C104" s="505"/>
      <c r="J104" s="57"/>
      <c r="K104" s="57"/>
    </row>
    <row r="105" spans="2:11" ht="15.75">
      <c r="B105" s="185">
        <v>3.14</v>
      </c>
      <c r="C105" s="506" t="s">
        <v>440</v>
      </c>
      <c r="D105" s="384" t="s">
        <v>325</v>
      </c>
      <c r="E105" s="384"/>
      <c r="F105" s="384"/>
      <c r="G105" s="384"/>
      <c r="H105" s="384"/>
      <c r="I105" s="384"/>
      <c r="J105" s="384"/>
      <c r="K105" s="384"/>
    </row>
    <row r="106" spans="2:11" ht="12.75">
      <c r="B106" s="503"/>
      <c r="C106" s="504"/>
      <c r="D106" s="384"/>
      <c r="E106" s="384"/>
      <c r="F106" s="384"/>
      <c r="G106" s="384"/>
      <c r="H106" s="384"/>
      <c r="I106" s="384"/>
      <c r="J106" s="384"/>
      <c r="K106" s="384"/>
    </row>
    <row r="107" spans="2:11" ht="12.75">
      <c r="B107" s="503"/>
      <c r="C107" s="504"/>
      <c r="D107" s="384"/>
      <c r="E107" s="384"/>
      <c r="F107" s="384"/>
      <c r="G107" s="384"/>
      <c r="H107" s="384"/>
      <c r="I107" s="384"/>
      <c r="J107" s="384"/>
      <c r="K107" s="384"/>
    </row>
    <row r="108" spans="2:11" ht="12.75">
      <c r="B108" s="503"/>
      <c r="C108" s="504"/>
      <c r="D108" s="299" t="s">
        <v>63</v>
      </c>
      <c r="E108" s="13"/>
      <c r="F108" s="13"/>
      <c r="G108" s="13"/>
      <c r="H108" s="13"/>
      <c r="I108" s="13"/>
      <c r="J108" s="383" t="s">
        <v>231</v>
      </c>
      <c r="K108" s="383"/>
    </row>
    <row r="109" spans="2:3" ht="12.75">
      <c r="B109" s="185"/>
      <c r="C109" s="505"/>
    </row>
    <row r="110" spans="2:11" ht="15.75">
      <c r="B110" s="185">
        <v>3.15</v>
      </c>
      <c r="C110" s="506" t="s">
        <v>440</v>
      </c>
      <c r="D110" s="387" t="s">
        <v>84</v>
      </c>
      <c r="E110" s="387"/>
      <c r="F110" s="387"/>
      <c r="G110" s="387"/>
      <c r="H110" s="387"/>
      <c r="I110" s="387"/>
      <c r="J110" s="387"/>
      <c r="K110" s="387"/>
    </row>
    <row r="111" spans="2:11" ht="12.75">
      <c r="B111" s="503"/>
      <c r="C111" s="504"/>
      <c r="D111" s="387"/>
      <c r="E111" s="387"/>
      <c r="F111" s="387"/>
      <c r="G111" s="387"/>
      <c r="H111" s="387"/>
      <c r="I111" s="387"/>
      <c r="J111" s="387"/>
      <c r="K111" s="387"/>
    </row>
    <row r="112" spans="2:11" ht="12.75">
      <c r="B112" s="503"/>
      <c r="C112" s="504"/>
      <c r="D112" s="387"/>
      <c r="E112" s="387"/>
      <c r="F112" s="387"/>
      <c r="G112" s="387"/>
      <c r="H112" s="387"/>
      <c r="I112" s="387"/>
      <c r="J112" s="387"/>
      <c r="K112" s="387"/>
    </row>
    <row r="113" spans="2:11" ht="12.75">
      <c r="B113" s="503"/>
      <c r="C113" s="504"/>
      <c r="D113" s="15"/>
      <c r="E113" s="15"/>
      <c r="F113" s="15"/>
      <c r="G113" s="15"/>
      <c r="H113" s="11"/>
      <c r="I113" s="11"/>
      <c r="J113" s="100"/>
      <c r="K113" s="100"/>
    </row>
    <row r="114" spans="2:11" ht="38.25">
      <c r="B114" s="503"/>
      <c r="C114" s="504"/>
      <c r="D114" s="11"/>
      <c r="E114" s="187" t="s">
        <v>85</v>
      </c>
      <c r="F114" s="187" t="s">
        <v>365</v>
      </c>
      <c r="G114" s="187" t="s">
        <v>378</v>
      </c>
      <c r="H114" s="246"/>
      <c r="I114" s="11"/>
      <c r="J114" s="100"/>
      <c r="K114" s="100"/>
    </row>
    <row r="115" spans="2:11" ht="15">
      <c r="B115" s="503"/>
      <c r="C115" s="504"/>
      <c r="D115" s="11"/>
      <c r="E115" s="262" t="s">
        <v>86</v>
      </c>
      <c r="F115" s="278">
        <v>1251.3</v>
      </c>
      <c r="G115" s="278">
        <v>815.9</v>
      </c>
      <c r="H115" s="252"/>
      <c r="I115" s="11"/>
      <c r="J115" s="100"/>
      <c r="K115" s="100"/>
    </row>
    <row r="116" spans="2:11" ht="15">
      <c r="B116" s="503"/>
      <c r="C116" s="504"/>
      <c r="D116" s="11"/>
      <c r="E116" s="262" t="s">
        <v>366</v>
      </c>
      <c r="F116" s="278">
        <v>506.9</v>
      </c>
      <c r="G116" s="278">
        <v>228.6</v>
      </c>
      <c r="H116" s="252"/>
      <c r="I116" s="11"/>
      <c r="J116" s="100"/>
      <c r="K116" s="100"/>
    </row>
    <row r="117" spans="2:11" ht="15">
      <c r="B117" s="503"/>
      <c r="C117" s="504"/>
      <c r="D117" s="11"/>
      <c r="E117" s="262" t="s">
        <v>367</v>
      </c>
      <c r="F117" s="278">
        <v>446.4</v>
      </c>
      <c r="G117" s="278">
        <v>264.7</v>
      </c>
      <c r="H117" s="252"/>
      <c r="I117" s="11"/>
      <c r="J117" s="100"/>
      <c r="K117" s="100"/>
    </row>
    <row r="118" spans="2:11" ht="15">
      <c r="B118" s="503"/>
      <c r="C118" s="504"/>
      <c r="D118" s="11"/>
      <c r="E118" s="262" t="s">
        <v>368</v>
      </c>
      <c r="F118" s="278">
        <v>246.2</v>
      </c>
      <c r="G118" s="278">
        <v>92</v>
      </c>
      <c r="H118" s="252"/>
      <c r="I118" s="11"/>
      <c r="J118" s="100"/>
      <c r="K118" s="100"/>
    </row>
    <row r="119" spans="2:11" ht="15">
      <c r="B119" s="503"/>
      <c r="C119" s="504"/>
      <c r="D119" s="11"/>
      <c r="E119" s="262" t="s">
        <v>369</v>
      </c>
      <c r="F119" s="278">
        <v>155.7</v>
      </c>
      <c r="G119" s="278">
        <v>84.1</v>
      </c>
      <c r="H119" s="252"/>
      <c r="I119" s="11"/>
      <c r="J119" s="100"/>
      <c r="K119" s="100"/>
    </row>
    <row r="120" spans="2:11" ht="15">
      <c r="B120" s="503"/>
      <c r="C120" s="504"/>
      <c r="D120" s="11"/>
      <c r="E120" s="262" t="s">
        <v>370</v>
      </c>
      <c r="F120" s="278">
        <v>78.1</v>
      </c>
      <c r="G120" s="278">
        <v>38.1</v>
      </c>
      <c r="H120" s="252"/>
      <c r="I120" s="11"/>
      <c r="J120" s="100"/>
      <c r="K120" s="100"/>
    </row>
    <row r="121" spans="2:11" ht="15">
      <c r="B121" s="503"/>
      <c r="C121" s="504"/>
      <c r="D121" s="11"/>
      <c r="E121" s="262" t="s">
        <v>371</v>
      </c>
      <c r="F121" s="278">
        <v>57.1</v>
      </c>
      <c r="G121" s="278">
        <v>33.9</v>
      </c>
      <c r="H121" s="252"/>
      <c r="I121" s="11"/>
      <c r="J121" s="100"/>
      <c r="K121" s="100"/>
    </row>
    <row r="122" spans="2:11" ht="15">
      <c r="B122" s="503"/>
      <c r="C122" s="504"/>
      <c r="D122" s="11"/>
      <c r="E122" s="262" t="s">
        <v>87</v>
      </c>
      <c r="F122" s="278">
        <v>110.3</v>
      </c>
      <c r="G122" s="278">
        <v>65.6</v>
      </c>
      <c r="H122" s="252"/>
      <c r="I122" s="11"/>
      <c r="J122" s="100"/>
      <c r="K122" s="100"/>
    </row>
    <row r="123" spans="2:11" ht="15">
      <c r="B123" s="503"/>
      <c r="C123" s="504"/>
      <c r="D123" s="11"/>
      <c r="E123" s="262" t="s">
        <v>372</v>
      </c>
      <c r="F123" s="278">
        <v>113.7</v>
      </c>
      <c r="G123" s="278">
        <v>40.2</v>
      </c>
      <c r="H123" s="252"/>
      <c r="I123" s="11"/>
      <c r="J123" s="100"/>
      <c r="K123" s="100"/>
    </row>
    <row r="124" spans="2:11" ht="15">
      <c r="B124" s="503"/>
      <c r="C124" s="504"/>
      <c r="D124" s="11"/>
      <c r="E124" s="262" t="s">
        <v>373</v>
      </c>
      <c r="F124" s="278">
        <v>44.5</v>
      </c>
      <c r="G124" s="278">
        <v>21</v>
      </c>
      <c r="H124" s="252"/>
      <c r="I124" s="11"/>
      <c r="J124" s="100"/>
      <c r="K124" s="100"/>
    </row>
    <row r="125" spans="2:11" ht="15">
      <c r="B125" s="503"/>
      <c r="C125" s="504"/>
      <c r="D125" s="11"/>
      <c r="E125" s="262" t="s">
        <v>374</v>
      </c>
      <c r="F125" s="278">
        <v>53.5</v>
      </c>
      <c r="G125" s="278">
        <v>21.2</v>
      </c>
      <c r="H125" s="252"/>
      <c r="I125" s="11"/>
      <c r="J125" s="100"/>
      <c r="K125" s="100"/>
    </row>
    <row r="126" spans="2:11" ht="15">
      <c r="B126" s="503"/>
      <c r="C126" s="504"/>
      <c r="D126" s="11"/>
      <c r="E126" s="262" t="s">
        <v>375</v>
      </c>
      <c r="F126" s="278">
        <v>122.2</v>
      </c>
      <c r="G126" s="278">
        <v>48.2</v>
      </c>
      <c r="H126" s="252"/>
      <c r="I126" s="11"/>
      <c r="J126" s="100"/>
      <c r="K126" s="100"/>
    </row>
    <row r="127" spans="2:11" ht="15">
      <c r="B127" s="503"/>
      <c r="C127" s="504"/>
      <c r="D127" s="11"/>
      <c r="E127" s="262" t="s">
        <v>376</v>
      </c>
      <c r="F127" s="278">
        <v>52.3</v>
      </c>
      <c r="G127" s="278">
        <v>22.3</v>
      </c>
      <c r="H127" s="252"/>
      <c r="I127" s="11"/>
      <c r="J127" s="100"/>
      <c r="K127" s="100"/>
    </row>
    <row r="128" spans="2:11" ht="15">
      <c r="B128" s="503"/>
      <c r="C128" s="504"/>
      <c r="D128" s="11"/>
      <c r="E128" s="262" t="s">
        <v>88</v>
      </c>
      <c r="F128" s="278">
        <v>52.6</v>
      </c>
      <c r="G128" s="278">
        <v>27.7</v>
      </c>
      <c r="H128" s="252"/>
      <c r="I128" s="11"/>
      <c r="J128" s="100"/>
      <c r="K128" s="100"/>
    </row>
    <row r="129" spans="2:11" ht="15">
      <c r="B129" s="503"/>
      <c r="C129" s="504"/>
      <c r="D129" s="11"/>
      <c r="E129" s="262" t="s">
        <v>89</v>
      </c>
      <c r="F129" s="278">
        <v>19.7</v>
      </c>
      <c r="G129" s="278">
        <v>8.4</v>
      </c>
      <c r="H129" s="252"/>
      <c r="I129" s="11"/>
      <c r="J129" s="100"/>
      <c r="K129" s="100"/>
    </row>
    <row r="130" spans="2:11" ht="15">
      <c r="B130" s="503"/>
      <c r="C130" s="504"/>
      <c r="D130" s="11"/>
      <c r="E130" s="262" t="s">
        <v>91</v>
      </c>
      <c r="F130" s="278">
        <v>39.1</v>
      </c>
      <c r="G130" s="278">
        <v>15.9</v>
      </c>
      <c r="H130" s="252"/>
      <c r="I130" s="11"/>
      <c r="J130" s="100"/>
      <c r="K130" s="100"/>
    </row>
    <row r="131" spans="2:11" ht="15">
      <c r="B131" s="503"/>
      <c r="C131" s="504"/>
      <c r="D131" s="11"/>
      <c r="E131" s="262" t="s">
        <v>90</v>
      </c>
      <c r="F131" s="278">
        <v>81.1</v>
      </c>
      <c r="G131" s="278">
        <v>37</v>
      </c>
      <c r="H131" s="252"/>
      <c r="I131" s="11"/>
      <c r="J131" s="100"/>
      <c r="K131" s="100"/>
    </row>
    <row r="132" spans="2:11" ht="15">
      <c r="B132" s="503"/>
      <c r="C132" s="504"/>
      <c r="D132" s="11"/>
      <c r="E132" s="262" t="s">
        <v>92</v>
      </c>
      <c r="F132" s="278">
        <v>20</v>
      </c>
      <c r="G132" s="278">
        <v>3.9</v>
      </c>
      <c r="H132" s="252"/>
      <c r="I132" s="11"/>
      <c r="J132" s="100"/>
      <c r="K132" s="100"/>
    </row>
    <row r="133" spans="2:11" ht="15">
      <c r="B133" s="81"/>
      <c r="C133" s="77"/>
      <c r="D133" s="11"/>
      <c r="E133" s="262" t="s">
        <v>93</v>
      </c>
      <c r="F133" s="278">
        <v>12.6</v>
      </c>
      <c r="G133" s="278">
        <v>4.9</v>
      </c>
      <c r="H133" s="252"/>
      <c r="I133" s="11"/>
      <c r="J133" s="100"/>
      <c r="K133" s="100"/>
    </row>
    <row r="134" spans="2:11" ht="15">
      <c r="B134" s="81"/>
      <c r="C134" s="77"/>
      <c r="D134" s="11"/>
      <c r="E134" s="262" t="s">
        <v>94</v>
      </c>
      <c r="F134" s="278">
        <v>52.7</v>
      </c>
      <c r="G134" s="278">
        <v>25.8</v>
      </c>
      <c r="H134" s="252"/>
      <c r="I134" s="11"/>
      <c r="J134" s="100"/>
      <c r="K134" s="100"/>
    </row>
    <row r="135" spans="2:11" ht="15">
      <c r="B135" s="81"/>
      <c r="C135" s="77"/>
      <c r="D135" s="11"/>
      <c r="E135" s="262" t="s">
        <v>95</v>
      </c>
      <c r="F135" s="278">
        <v>31.9</v>
      </c>
      <c r="G135" s="278">
        <v>10.3</v>
      </c>
      <c r="H135" s="252"/>
      <c r="I135" s="11"/>
      <c r="J135" s="100"/>
      <c r="K135" s="100"/>
    </row>
    <row r="136" spans="2:11" ht="15">
      <c r="B136" s="81"/>
      <c r="C136" s="77"/>
      <c r="D136" s="11"/>
      <c r="E136" s="262" t="s">
        <v>96</v>
      </c>
      <c r="F136" s="278">
        <v>23.2</v>
      </c>
      <c r="G136" s="278">
        <v>13</v>
      </c>
      <c r="H136" s="252"/>
      <c r="I136" s="11"/>
      <c r="J136" s="100"/>
      <c r="K136" s="100"/>
    </row>
    <row r="137" spans="2:11" ht="15.75" thickBot="1">
      <c r="B137" s="81"/>
      <c r="C137" s="77"/>
      <c r="D137" s="11"/>
      <c r="E137" s="263" t="s">
        <v>377</v>
      </c>
      <c r="F137" s="279">
        <v>40.8</v>
      </c>
      <c r="G137" s="279">
        <v>15.2</v>
      </c>
      <c r="H137" s="252"/>
      <c r="I137" s="11"/>
      <c r="J137" s="100"/>
      <c r="K137" s="100"/>
    </row>
    <row r="138" spans="2:11" ht="15">
      <c r="B138" s="81"/>
      <c r="C138" s="77"/>
      <c r="D138" s="11"/>
      <c r="E138" s="249"/>
      <c r="F138" s="259"/>
      <c r="G138" s="260"/>
      <c r="H138" s="261"/>
      <c r="I138" s="11"/>
      <c r="J138" s="100"/>
      <c r="K138" s="100"/>
    </row>
    <row r="139" spans="2:11" ht="15">
      <c r="B139" s="81"/>
      <c r="C139" s="77"/>
      <c r="D139" s="299" t="s">
        <v>63</v>
      </c>
      <c r="E139" s="68"/>
      <c r="F139" s="69"/>
      <c r="G139" s="70"/>
      <c r="H139" s="71"/>
      <c r="I139" s="11"/>
      <c r="J139" s="383" t="s">
        <v>232</v>
      </c>
      <c r="K139" s="383"/>
    </row>
    <row r="142" spans="2:11" ht="15.75">
      <c r="B142" s="89" t="s">
        <v>237</v>
      </c>
      <c r="C142" s="88"/>
      <c r="D142" s="88"/>
      <c r="E142" s="88"/>
      <c r="F142" s="88"/>
      <c r="G142" s="86"/>
      <c r="H142" s="381" t="s">
        <v>235</v>
      </c>
      <c r="I142" s="381"/>
      <c r="J142" s="381"/>
      <c r="K142" s="381"/>
    </row>
  </sheetData>
  <mergeCells count="40">
    <mergeCell ref="G2:K2"/>
    <mergeCell ref="J4:K4"/>
    <mergeCell ref="D16:K16"/>
    <mergeCell ref="J14:K14"/>
    <mergeCell ref="B6:K6"/>
    <mergeCell ref="J67:K67"/>
    <mergeCell ref="D63:K65"/>
    <mergeCell ref="D69:K72"/>
    <mergeCell ref="D8:K13"/>
    <mergeCell ref="J34:K34"/>
    <mergeCell ref="J56:K56"/>
    <mergeCell ref="J61:K61"/>
    <mergeCell ref="D20:K21"/>
    <mergeCell ref="E23:E24"/>
    <mergeCell ref="I23:I24"/>
    <mergeCell ref="E31:I33"/>
    <mergeCell ref="D51:K55"/>
    <mergeCell ref="D58:K60"/>
    <mergeCell ref="D42:K47"/>
    <mergeCell ref="D36:K37"/>
    <mergeCell ref="F82:F83"/>
    <mergeCell ref="G82:G83"/>
    <mergeCell ref="H82:H83"/>
    <mergeCell ref="D110:K112"/>
    <mergeCell ref="J93:K93"/>
    <mergeCell ref="J98:K98"/>
    <mergeCell ref="J108:K108"/>
    <mergeCell ref="D95:K97"/>
    <mergeCell ref="D100:K101"/>
    <mergeCell ref="D105:K107"/>
    <mergeCell ref="J18:K18"/>
    <mergeCell ref="J39:K39"/>
    <mergeCell ref="H142:K142"/>
    <mergeCell ref="J48:K48"/>
    <mergeCell ref="J73:K73"/>
    <mergeCell ref="J78:K78"/>
    <mergeCell ref="J139:K139"/>
    <mergeCell ref="J103:K103"/>
    <mergeCell ref="D80:K80"/>
    <mergeCell ref="D75:K76"/>
  </mergeCells>
  <hyperlinks>
    <hyperlink ref="J4" location="Índice!B6" display="Volver"/>
    <hyperlink ref="J4:K4" location="Índice!B7" display="Volver al índice"/>
    <hyperlink ref="J34:K34" location="Rta_3.3!B6" display="Respuesta 3.3"/>
    <hyperlink ref="J56:K56" location="Rta_3.6!B6" display="Ir a respuesta 3.6"/>
    <hyperlink ref="J61:K61" location="Rta_3.7!B6" display="Respuesta 3.7"/>
    <hyperlink ref="J67:K67" location="Rta_3.8!B6" display="Ir a respuesta 3.8"/>
    <hyperlink ref="J93:K93" location="Rta_3.11!B6" display="Respuesta 3.11"/>
    <hyperlink ref="J98:K98" location="Rta_3.12!B6" display="Respuesa 3.12"/>
    <hyperlink ref="J108:K108" location="Rta_3.14!B6" display="Respuesta 3.14"/>
    <hyperlink ref="J139:K139" location="Rta_3.15!B6" display="Respuesta 3.15"/>
    <hyperlink ref="J14:K14" location="Rta_3.1!B6" display="Ir a respuesta 3.1"/>
    <hyperlink ref="J48" location="Índice!B6" display="Volver"/>
    <hyperlink ref="J48:K48" location="Índice!B7" display="Volver al índice"/>
    <hyperlink ref="J73" location="Índice!B6" display="Volver"/>
    <hyperlink ref="J73:K73" location="Índice!B7" display="Volver al índice"/>
    <hyperlink ref="J78" location="Índice!B6" display="Volver"/>
    <hyperlink ref="J78:K78" location="Índice!B7" display="Volver al índice"/>
    <hyperlink ref="J103" location="Índice!B6" display="Volver"/>
    <hyperlink ref="J103:K103" location="Índice!B7" display="Volver al índice"/>
    <hyperlink ref="D14" location="Índice!B6" display="Volver al índice"/>
    <hyperlink ref="D34" location="Índice!B6" display="Volver al índice"/>
    <hyperlink ref="D48" location="Índice!B6" display="Volver al índice"/>
    <hyperlink ref="D56" location="Índice!B6" display="Volver al índice"/>
    <hyperlink ref="D61" location="Índice!B6" display="Volver al índice"/>
    <hyperlink ref="D67" location="Índice!B6" display="Volver al índice"/>
    <hyperlink ref="D73" location="Índice!B6" display="Volver al índice"/>
    <hyperlink ref="D78" location="Índice!B6" display="Volver al índice"/>
    <hyperlink ref="D93" location="Índice!B6" display="Volver al índice"/>
    <hyperlink ref="D98" location="Índice!B6" display="Volver al índice"/>
    <hyperlink ref="D103" location="Índice!B6" display="Volver al índice"/>
    <hyperlink ref="D108" location="Índice!B6" display="Volver al índice"/>
    <hyperlink ref="D139" location="Índice!B6" display="Volver al índice"/>
    <hyperlink ref="D18" location="Índice!B6" display="Volver al índice"/>
    <hyperlink ref="D39" location="Índice!B6" display="Volver al índice"/>
    <hyperlink ref="J18" location="Índice!B6" display="Volver al índice"/>
    <hyperlink ref="J39" location="Índice!B6" display="Volver al índice"/>
  </hyperlinks>
  <printOptions horizontalCentered="1" verticalCentered="1"/>
  <pageMargins left="0.75" right="0.75" top="1" bottom="1" header="0.5" footer="0.5"/>
  <pageSetup horizontalDpi="600" verticalDpi="600" orientation="portrait" scale="80" r:id="rId1"/>
  <headerFooter alignWithMargins="0">
    <oddFooter>&amp;R&amp;A</oddFooter>
  </headerFooter>
  <rowBreaks count="3" manualBreakCount="3">
    <brk id="39" max="11" man="1"/>
    <brk id="67" max="11" man="1"/>
    <brk id="98" max="11" man="1"/>
  </rowBreaks>
</worksheet>
</file>

<file path=xl/worksheets/sheet20.xml><?xml version="1.0" encoding="utf-8"?>
<worksheet xmlns="http://schemas.openxmlformats.org/spreadsheetml/2006/main" xmlns:r="http://schemas.openxmlformats.org/officeDocument/2006/relationships">
  <sheetPr>
    <pageSetUpPr fitToPage="1"/>
  </sheetPr>
  <dimension ref="A1:L49"/>
  <sheetViews>
    <sheetView showGridLines="0" view="pageBreakPreview" zoomScale="80" zoomScaleSheetLayoutView="80" workbookViewId="0" topLeftCell="A1">
      <selection activeCell="A1" sqref="A1"/>
    </sheetView>
  </sheetViews>
  <sheetFormatPr defaultColWidth="9.140625" defaultRowHeight="12.75"/>
  <cols>
    <col min="1" max="1" width="5.421875" style="4" customWidth="1"/>
    <col min="2" max="2" width="8.421875" style="4" customWidth="1"/>
    <col min="3" max="3" width="55.8515625" style="4" bestFit="1" customWidth="1"/>
    <col min="4" max="8" width="14.7109375" style="4" customWidth="1"/>
    <col min="9" max="9" width="5.421875" style="4" customWidth="1"/>
    <col min="10" max="16384" width="8.8515625" style="4" customWidth="1"/>
  </cols>
  <sheetData>
    <row r="1" spans="1:8" ht="12.75">
      <c r="A1" s="509"/>
      <c r="B1" s="94"/>
      <c r="C1" s="94"/>
      <c r="D1" s="94"/>
      <c r="E1" s="94"/>
      <c r="F1" s="94"/>
      <c r="G1" s="94"/>
      <c r="H1" s="94"/>
    </row>
    <row r="2" spans="1:8" ht="12.75">
      <c r="A2" s="113"/>
      <c r="B2" s="94"/>
      <c r="C2" s="94"/>
      <c r="D2" s="367" t="s">
        <v>97</v>
      </c>
      <c r="E2" s="367"/>
      <c r="F2" s="367"/>
      <c r="G2" s="367"/>
      <c r="H2" s="367"/>
    </row>
    <row r="3" spans="1:8" ht="12.75">
      <c r="A3" s="113"/>
      <c r="B3" s="94"/>
      <c r="C3" s="94"/>
      <c r="D3" s="94"/>
      <c r="E3" s="94"/>
      <c r="F3" s="94"/>
      <c r="G3" s="94"/>
      <c r="H3" s="94"/>
    </row>
    <row r="4" spans="1:8" ht="12.75">
      <c r="A4" s="113"/>
      <c r="B4" s="94"/>
      <c r="C4" s="94"/>
      <c r="D4" s="94"/>
      <c r="E4" s="94"/>
      <c r="F4" s="469" t="s">
        <v>63</v>
      </c>
      <c r="G4" s="469"/>
      <c r="H4" s="469"/>
    </row>
    <row r="5" spans="1:8" ht="12.75">
      <c r="A5" s="113"/>
      <c r="B5" s="94"/>
      <c r="C5" s="94"/>
      <c r="D5" s="94"/>
      <c r="E5" s="94"/>
      <c r="F5" s="94"/>
      <c r="G5" s="94"/>
      <c r="H5" s="94"/>
    </row>
    <row r="6" spans="1:8" ht="18.75">
      <c r="A6" s="113"/>
      <c r="B6" s="425" t="s">
        <v>339</v>
      </c>
      <c r="C6" s="425"/>
      <c r="D6" s="425"/>
      <c r="E6" s="425"/>
      <c r="F6" s="425"/>
      <c r="G6" s="425"/>
      <c r="H6" s="425"/>
    </row>
    <row r="9" spans="3:6" ht="12.75" customHeight="1">
      <c r="C9" s="468" t="s">
        <v>344</v>
      </c>
      <c r="D9" s="468"/>
      <c r="E9" s="468"/>
      <c r="F9" s="468"/>
    </row>
    <row r="10" spans="3:6" ht="12.75">
      <c r="C10" s="197"/>
      <c r="D10" s="197"/>
      <c r="E10" s="197"/>
      <c r="F10" s="197"/>
    </row>
    <row r="11" spans="3:6" ht="13.5" thickBot="1">
      <c r="C11" s="49"/>
      <c r="D11" s="49"/>
      <c r="E11" s="49"/>
      <c r="F11" s="49"/>
    </row>
    <row r="12" spans="3:6" ht="43.5" customHeight="1" thickBot="1">
      <c r="C12" s="199" t="s">
        <v>311</v>
      </c>
      <c r="D12" s="200" t="s">
        <v>363</v>
      </c>
      <c r="E12" s="200" t="s">
        <v>180</v>
      </c>
      <c r="F12" s="200" t="s">
        <v>312</v>
      </c>
    </row>
    <row r="13" spans="3:6" ht="5.25" customHeight="1">
      <c r="C13" s="198"/>
      <c r="D13" s="186"/>
      <c r="E13" s="186"/>
      <c r="F13" s="186"/>
    </row>
    <row r="14" spans="3:6" ht="12.75">
      <c r="C14" s="190" t="s">
        <v>181</v>
      </c>
      <c r="D14" s="173">
        <v>26.57</v>
      </c>
      <c r="E14" s="173">
        <v>11.48</v>
      </c>
      <c r="F14" s="173">
        <v>43.2</v>
      </c>
    </row>
    <row r="15" spans="3:6" ht="12.75">
      <c r="C15" s="109" t="s">
        <v>182</v>
      </c>
      <c r="D15" s="174">
        <v>18.598</v>
      </c>
      <c r="E15" s="174">
        <v>5.863</v>
      </c>
      <c r="F15" s="174">
        <v>31.5</v>
      </c>
    </row>
    <row r="16" spans="3:6" ht="12.75">
      <c r="C16" s="109" t="s">
        <v>175</v>
      </c>
      <c r="D16" s="174"/>
      <c r="E16" s="174"/>
      <c r="F16" s="174"/>
    </row>
    <row r="17" spans="3:6" ht="12.75">
      <c r="C17" s="109"/>
      <c r="D17" s="174"/>
      <c r="E17" s="174"/>
      <c r="F17" s="174"/>
    </row>
    <row r="18" spans="3:6" ht="12.75">
      <c r="C18" s="190" t="s">
        <v>183</v>
      </c>
      <c r="D18" s="173"/>
      <c r="E18" s="173"/>
      <c r="F18" s="173"/>
    </row>
    <row r="19" spans="3:6" ht="12.75">
      <c r="C19" s="109" t="s">
        <v>184</v>
      </c>
      <c r="D19" s="174">
        <v>1.708</v>
      </c>
      <c r="E19" s="174">
        <v>1.219</v>
      </c>
      <c r="F19" s="174">
        <v>71.4</v>
      </c>
    </row>
    <row r="20" spans="3:6" ht="12.75">
      <c r="C20" s="109" t="s">
        <v>182</v>
      </c>
      <c r="D20" s="174">
        <v>836</v>
      </c>
      <c r="E20" s="174">
        <v>451</v>
      </c>
      <c r="F20" s="174">
        <v>54</v>
      </c>
    </row>
    <row r="21" spans="3:6" ht="12.75">
      <c r="C21" s="109" t="s">
        <v>175</v>
      </c>
      <c r="D21" s="174">
        <v>872</v>
      </c>
      <c r="E21" s="174">
        <v>768</v>
      </c>
      <c r="F21" s="174">
        <v>88.1</v>
      </c>
    </row>
    <row r="22" spans="3:6" ht="12.75">
      <c r="C22" s="109"/>
      <c r="D22" s="174"/>
      <c r="E22" s="174"/>
      <c r="F22" s="174"/>
    </row>
    <row r="23" spans="3:6" ht="12.75">
      <c r="C23" s="190" t="s">
        <v>185</v>
      </c>
      <c r="D23" s="173"/>
      <c r="E23" s="173"/>
      <c r="F23" s="173"/>
    </row>
    <row r="24" spans="3:6" ht="38.25">
      <c r="C24" s="109" t="s">
        <v>186</v>
      </c>
      <c r="D24" s="174">
        <v>16.301</v>
      </c>
      <c r="E24" s="174">
        <v>7.804</v>
      </c>
      <c r="F24" s="174">
        <v>47.9</v>
      </c>
    </row>
    <row r="25" spans="3:6" ht="12.75">
      <c r="C25" s="109" t="s">
        <v>182</v>
      </c>
      <c r="D25" s="174">
        <v>10.16</v>
      </c>
      <c r="E25" s="174">
        <v>3.422</v>
      </c>
      <c r="F25" s="174">
        <v>33.7</v>
      </c>
    </row>
    <row r="26" spans="3:6" ht="12.75">
      <c r="C26" s="109" t="s">
        <v>175</v>
      </c>
      <c r="D26" s="174">
        <v>6.141</v>
      </c>
      <c r="E26" s="174">
        <v>4.382</v>
      </c>
      <c r="F26" s="174">
        <v>71.3</v>
      </c>
    </row>
    <row r="27" spans="3:6" ht="12.75">
      <c r="C27" s="109"/>
      <c r="D27" s="174"/>
      <c r="E27" s="174"/>
      <c r="F27" s="174"/>
    </row>
    <row r="28" spans="3:6" ht="12.75">
      <c r="C28" s="190" t="s">
        <v>187</v>
      </c>
      <c r="D28" s="173"/>
      <c r="E28" s="173"/>
      <c r="F28" s="173"/>
    </row>
    <row r="29" spans="3:6" ht="12.75">
      <c r="C29" s="109" t="s">
        <v>188</v>
      </c>
      <c r="D29" s="174">
        <v>8.562</v>
      </c>
      <c r="E29" s="174">
        <v>2.457</v>
      </c>
      <c r="F29" s="174">
        <v>28.7</v>
      </c>
    </row>
    <row r="30" spans="3:6" ht="12.75">
      <c r="C30" s="109" t="s">
        <v>182</v>
      </c>
      <c r="D30" s="174">
        <v>7.602</v>
      </c>
      <c r="E30" s="174">
        <v>1.99</v>
      </c>
      <c r="F30" s="174">
        <v>26.2</v>
      </c>
    </row>
    <row r="31" spans="3:6" ht="12.75">
      <c r="C31" s="188" t="s">
        <v>175</v>
      </c>
      <c r="D31" s="224">
        <v>960</v>
      </c>
      <c r="E31" s="224">
        <v>467</v>
      </c>
      <c r="F31" s="224">
        <v>48.7</v>
      </c>
    </row>
    <row r="32" spans="3:6" ht="7.5" customHeight="1" thickBot="1">
      <c r="C32" s="189"/>
      <c r="D32" s="42"/>
      <c r="E32" s="42"/>
      <c r="F32" s="42"/>
    </row>
    <row r="33" spans="3:6" ht="12.75">
      <c r="C33" s="162"/>
      <c r="D33" s="54"/>
      <c r="E33" s="54"/>
      <c r="F33" s="54"/>
    </row>
    <row r="34" spans="3:6" ht="12.75">
      <c r="C34" s="72" t="s">
        <v>189</v>
      </c>
      <c r="D34" s="72"/>
      <c r="E34" s="72"/>
      <c r="F34" s="72"/>
    </row>
    <row r="35" spans="3:6" ht="12.75">
      <c r="C35" s="72" t="s">
        <v>364</v>
      </c>
      <c r="D35" s="72"/>
      <c r="E35" s="72"/>
      <c r="F35" s="72"/>
    </row>
    <row r="36" spans="3:6" ht="29.25" customHeight="1">
      <c r="C36" s="72"/>
      <c r="D36" s="72"/>
      <c r="E36" s="72"/>
      <c r="F36" s="72"/>
    </row>
    <row r="37" spans="3:8" ht="18.75" customHeight="1">
      <c r="C37" s="468" t="s">
        <v>480</v>
      </c>
      <c r="D37" s="468"/>
      <c r="E37" s="468"/>
      <c r="F37" s="468"/>
      <c r="G37" s="468"/>
      <c r="H37" s="468"/>
    </row>
    <row r="38" spans="3:6" ht="13.5" thickBot="1">
      <c r="C38" s="72"/>
      <c r="D38" s="72"/>
      <c r="E38" s="72"/>
      <c r="F38" s="72"/>
    </row>
    <row r="39" spans="3:8" ht="19.5" customHeight="1" thickBot="1">
      <c r="C39" s="405"/>
      <c r="D39" s="406"/>
      <c r="E39" s="518">
        <v>1996</v>
      </c>
      <c r="F39" s="518">
        <v>1999</v>
      </c>
      <c r="G39" s="518">
        <v>2002</v>
      </c>
      <c r="H39" s="518">
        <v>2005</v>
      </c>
    </row>
    <row r="40" spans="3:8" ht="15.75" customHeight="1">
      <c r="C40" s="510" t="s">
        <v>483</v>
      </c>
      <c r="D40" s="511" t="s">
        <v>481</v>
      </c>
      <c r="E40" s="404">
        <v>19480</v>
      </c>
      <c r="F40" s="404">
        <v>23244</v>
      </c>
      <c r="G40" s="404">
        <v>24224</v>
      </c>
      <c r="H40" s="404">
        <v>21953</v>
      </c>
    </row>
    <row r="41" spans="3:8" ht="15.75" customHeight="1">
      <c r="C41" s="512"/>
      <c r="D41" s="513" t="s">
        <v>482</v>
      </c>
      <c r="E41" s="402">
        <v>6585</v>
      </c>
      <c r="F41" s="402">
        <v>10273</v>
      </c>
      <c r="G41" s="402">
        <v>8816</v>
      </c>
      <c r="H41" s="402">
        <v>6579</v>
      </c>
    </row>
    <row r="42" spans="3:8" ht="15.75" customHeight="1">
      <c r="C42" s="514" t="s">
        <v>484</v>
      </c>
      <c r="D42" s="515" t="s">
        <v>481</v>
      </c>
      <c r="E42" s="401">
        <v>11620</v>
      </c>
      <c r="F42" s="401">
        <v>14636</v>
      </c>
      <c r="G42" s="401">
        <v>15556</v>
      </c>
      <c r="H42" s="401">
        <v>13931</v>
      </c>
    </row>
    <row r="43" spans="3:8" ht="15.75" customHeight="1">
      <c r="C43" s="512"/>
      <c r="D43" s="513" t="s">
        <v>482</v>
      </c>
      <c r="E43" s="402">
        <v>2879</v>
      </c>
      <c r="F43" s="402">
        <v>4745</v>
      </c>
      <c r="G43" s="402">
        <v>4791</v>
      </c>
      <c r="H43" s="402">
        <v>3340</v>
      </c>
    </row>
    <row r="44" spans="3:8" ht="15.75" customHeight="1">
      <c r="C44" s="514" t="s">
        <v>485</v>
      </c>
      <c r="D44" s="515" t="s">
        <v>481</v>
      </c>
      <c r="E44" s="401">
        <v>7858</v>
      </c>
      <c r="F44" s="401">
        <v>8878</v>
      </c>
      <c r="G44" s="401">
        <v>8667</v>
      </c>
      <c r="H44" s="401">
        <v>8022</v>
      </c>
    </row>
    <row r="45" spans="3:8" ht="15.75" customHeight="1" thickBot="1">
      <c r="C45" s="516"/>
      <c r="D45" s="517" t="s">
        <v>482</v>
      </c>
      <c r="E45" s="403">
        <v>3709</v>
      </c>
      <c r="F45" s="403">
        <v>5527</v>
      </c>
      <c r="G45" s="403">
        <v>4023</v>
      </c>
      <c r="H45" s="403">
        <v>3239</v>
      </c>
    </row>
    <row r="46" spans="3:6" ht="12.75">
      <c r="C46" s="400"/>
      <c r="D46" s="399"/>
      <c r="E46" s="51"/>
      <c r="F46" s="51"/>
    </row>
    <row r="47" spans="3:8" ht="25.5" customHeight="1">
      <c r="C47" s="470" t="s">
        <v>486</v>
      </c>
      <c r="D47" s="470"/>
      <c r="E47" s="470"/>
      <c r="F47" s="470"/>
      <c r="G47" s="470"/>
      <c r="H47" s="470"/>
    </row>
    <row r="49" spans="2:12" ht="15.75">
      <c r="B49" s="89" t="s">
        <v>237</v>
      </c>
      <c r="C49" s="88"/>
      <c r="D49" s="88"/>
      <c r="E49" s="381" t="s">
        <v>235</v>
      </c>
      <c r="F49" s="381"/>
      <c r="G49" s="381"/>
      <c r="H49" s="381"/>
      <c r="I49" s="101"/>
      <c r="J49" s="101"/>
      <c r="K49" s="101"/>
      <c r="L49" s="113"/>
    </row>
  </sheetData>
  <mergeCells count="10">
    <mergeCell ref="D2:H2"/>
    <mergeCell ref="E49:H49"/>
    <mergeCell ref="B6:H6"/>
    <mergeCell ref="C9:F9"/>
    <mergeCell ref="F4:H4"/>
    <mergeCell ref="C40:C41"/>
    <mergeCell ref="C42:C43"/>
    <mergeCell ref="C44:C45"/>
    <mergeCell ref="C37:H37"/>
    <mergeCell ref="C47:H47"/>
  </mergeCells>
  <hyperlinks>
    <hyperlink ref="F4" location="Índice!B6" display="Volver"/>
    <hyperlink ref="F4:H4" location="Índice!B24" display="Volver al índice"/>
  </hyperlinks>
  <printOptions horizontalCentered="1" verticalCentered="1"/>
  <pageMargins left="0.75" right="0.75" top="1" bottom="1" header="0.5" footer="0.5"/>
  <pageSetup fitToHeight="1" fitToWidth="1" horizontalDpi="600" verticalDpi="600" orientation="landscape" scale="65" r:id="rId1"/>
  <headerFooter alignWithMargins="0">
    <oddFooter>&amp;R&amp;A</oddFooter>
  </headerFooter>
</worksheet>
</file>

<file path=xl/worksheets/sheet21.xml><?xml version="1.0" encoding="utf-8"?>
<worksheet xmlns="http://schemas.openxmlformats.org/spreadsheetml/2006/main" xmlns:r="http://schemas.openxmlformats.org/officeDocument/2006/relationships">
  <dimension ref="A1:K88"/>
  <sheetViews>
    <sheetView showGridLines="0" view="pageBreakPreview" zoomScale="80" zoomScaleSheetLayoutView="80" workbookViewId="0" topLeftCell="A1">
      <selection activeCell="A1" sqref="A1"/>
    </sheetView>
  </sheetViews>
  <sheetFormatPr defaultColWidth="9.140625" defaultRowHeight="12.75"/>
  <cols>
    <col min="2" max="2" width="4.28125" style="0" customWidth="1"/>
    <col min="3" max="6" width="10.7109375" style="309" customWidth="1"/>
    <col min="7" max="11" width="10.7109375" style="0" customWidth="1"/>
  </cols>
  <sheetData>
    <row r="1" ht="12.75">
      <c r="A1" s="509"/>
    </row>
    <row r="2" spans="1:11" ht="12.75">
      <c r="A2" s="19"/>
      <c r="B2" s="216"/>
      <c r="C2" s="216"/>
      <c r="D2" s="216"/>
      <c r="E2" s="216"/>
      <c r="F2" s="216"/>
      <c r="G2" s="216"/>
      <c r="H2" s="216"/>
      <c r="I2" s="216"/>
      <c r="J2" s="216"/>
      <c r="K2" s="216" t="s">
        <v>97</v>
      </c>
    </row>
    <row r="4" spans="3:11" s="11" customFormat="1" ht="12.75">
      <c r="C4" s="303"/>
      <c r="D4" s="303"/>
      <c r="E4" s="303"/>
      <c r="F4" s="303"/>
      <c r="J4" s="57"/>
      <c r="K4" s="57" t="s">
        <v>63</v>
      </c>
    </row>
    <row r="5" spans="3:6" s="11" customFormat="1" ht="12.75">
      <c r="C5" s="303"/>
      <c r="D5" s="303"/>
      <c r="E5" s="303"/>
      <c r="F5" s="303"/>
    </row>
    <row r="6" spans="2:11" s="11" customFormat="1" ht="18.75">
      <c r="B6" s="395" t="s">
        <v>389</v>
      </c>
      <c r="C6" s="395"/>
      <c r="D6" s="395"/>
      <c r="E6" s="395"/>
      <c r="F6" s="395"/>
      <c r="G6" s="395"/>
      <c r="H6" s="395"/>
      <c r="I6" s="395"/>
      <c r="J6" s="395"/>
      <c r="K6" s="395"/>
    </row>
    <row r="7" spans="3:8" s="11" customFormat="1" ht="12.75">
      <c r="C7" s="303"/>
      <c r="D7" s="303"/>
      <c r="E7" s="303"/>
      <c r="F7" s="303"/>
      <c r="G7" s="304"/>
      <c r="H7" s="304"/>
    </row>
    <row r="8" spans="2:11" s="11" customFormat="1" ht="12" customHeight="1">
      <c r="B8" s="488" t="s">
        <v>13</v>
      </c>
      <c r="C8" s="491"/>
      <c r="D8" s="491"/>
      <c r="E8" s="491"/>
      <c r="F8" s="491"/>
      <c r="G8" s="491"/>
      <c r="H8" s="491"/>
      <c r="I8" s="491"/>
      <c r="J8" s="491"/>
      <c r="K8" s="491"/>
    </row>
    <row r="9" spans="2:11" s="11" customFormat="1" ht="12" customHeight="1">
      <c r="B9" s="491"/>
      <c r="C9" s="491"/>
      <c r="D9" s="491"/>
      <c r="E9" s="491"/>
      <c r="F9" s="491"/>
      <c r="G9" s="491"/>
      <c r="H9" s="491"/>
      <c r="I9" s="491"/>
      <c r="J9" s="491"/>
      <c r="K9" s="491"/>
    </row>
    <row r="10" spans="2:11" s="11" customFormat="1" ht="12" customHeight="1">
      <c r="B10" s="491"/>
      <c r="C10" s="491"/>
      <c r="D10" s="491"/>
      <c r="E10" s="491"/>
      <c r="F10" s="491"/>
      <c r="G10" s="491"/>
      <c r="H10" s="491"/>
      <c r="I10" s="491"/>
      <c r="J10" s="491"/>
      <c r="K10" s="491"/>
    </row>
    <row r="11" spans="2:11" s="11" customFormat="1" ht="12" customHeight="1">
      <c r="B11" s="482" t="s">
        <v>487</v>
      </c>
      <c r="C11" s="483"/>
      <c r="D11" s="483"/>
      <c r="E11" s="483"/>
      <c r="F11" s="483"/>
      <c r="G11" s="483"/>
      <c r="H11" s="483"/>
      <c r="I11" s="483"/>
      <c r="J11" s="483"/>
      <c r="K11" s="483"/>
    </row>
    <row r="12" spans="2:11" s="11" customFormat="1" ht="12" customHeight="1">
      <c r="B12" s="51"/>
      <c r="C12" s="92"/>
      <c r="D12" s="92"/>
      <c r="E12" s="92"/>
      <c r="F12" s="92"/>
      <c r="G12" s="13"/>
      <c r="H12" s="231"/>
      <c r="I12" s="231"/>
      <c r="J12" s="231"/>
      <c r="K12" s="231"/>
    </row>
    <row r="13" spans="2:11" s="11" customFormat="1" ht="12" customHeight="1">
      <c r="B13" s="488" t="s">
        <v>9</v>
      </c>
      <c r="C13" s="491"/>
      <c r="D13" s="491"/>
      <c r="E13" s="491"/>
      <c r="F13" s="491"/>
      <c r="G13" s="491"/>
      <c r="H13" s="491"/>
      <c r="I13" s="491"/>
      <c r="J13" s="491"/>
      <c r="K13" s="491"/>
    </row>
    <row r="14" spans="2:11" s="11" customFormat="1" ht="12" customHeight="1">
      <c r="B14" s="491"/>
      <c r="C14" s="491"/>
      <c r="D14" s="491"/>
      <c r="E14" s="491"/>
      <c r="F14" s="491"/>
      <c r="G14" s="491"/>
      <c r="H14" s="491"/>
      <c r="I14" s="491"/>
      <c r="J14" s="491"/>
      <c r="K14" s="491"/>
    </row>
    <row r="15" spans="2:11" s="11" customFormat="1" ht="12" customHeight="1">
      <c r="B15" s="484"/>
      <c r="C15" s="484"/>
      <c r="D15" s="484"/>
      <c r="E15" s="484"/>
      <c r="F15" s="484"/>
      <c r="G15" s="484"/>
      <c r="H15" s="484"/>
      <c r="I15" s="484"/>
      <c r="J15" s="484"/>
      <c r="K15" s="484"/>
    </row>
    <row r="16" spans="2:11" s="11" customFormat="1" ht="12" customHeight="1">
      <c r="B16" s="407" t="s">
        <v>14</v>
      </c>
      <c r="C16" s="358"/>
      <c r="D16" s="358"/>
      <c r="E16" s="358"/>
      <c r="F16" s="358"/>
      <c r="G16" s="358"/>
      <c r="H16" s="358"/>
      <c r="I16" s="358"/>
      <c r="J16" s="358"/>
      <c r="K16" s="358"/>
    </row>
    <row r="17" spans="2:11" s="11" customFormat="1" ht="12" customHeight="1">
      <c r="B17" s="482" t="s">
        <v>488</v>
      </c>
      <c r="C17" s="485"/>
      <c r="D17" s="485"/>
      <c r="E17" s="485"/>
      <c r="F17" s="485"/>
      <c r="G17" s="485"/>
      <c r="H17" s="485"/>
      <c r="I17" s="485"/>
      <c r="J17" s="485"/>
      <c r="K17" s="485"/>
    </row>
    <row r="18" spans="2:11" s="11" customFormat="1" ht="12" customHeight="1">
      <c r="B18" s="407" t="s">
        <v>489</v>
      </c>
      <c r="C18" s="359"/>
      <c r="D18" s="359"/>
      <c r="E18" s="359"/>
      <c r="F18" s="359"/>
      <c r="G18" s="359"/>
      <c r="H18" s="359"/>
      <c r="I18" s="359"/>
      <c r="J18" s="359"/>
      <c r="K18" s="359"/>
    </row>
    <row r="19" spans="2:11" s="11" customFormat="1" ht="12" customHeight="1">
      <c r="B19" s="51"/>
      <c r="C19" s="305"/>
      <c r="D19" s="305"/>
      <c r="E19" s="305"/>
      <c r="F19" s="305"/>
      <c r="G19" s="305"/>
      <c r="H19" s="305"/>
      <c r="I19" s="305"/>
      <c r="J19" s="305"/>
      <c r="K19" s="305"/>
    </row>
    <row r="20" spans="2:11" s="11" customFormat="1" ht="12" customHeight="1">
      <c r="B20" s="480" t="s">
        <v>15</v>
      </c>
      <c r="C20" s="355"/>
      <c r="D20" s="355"/>
      <c r="E20" s="355"/>
      <c r="F20" s="355"/>
      <c r="G20" s="355"/>
      <c r="H20" s="355"/>
      <c r="I20" s="355"/>
      <c r="J20" s="355"/>
      <c r="K20" s="355"/>
    </row>
    <row r="21" spans="2:11" s="11" customFormat="1" ht="12" customHeight="1">
      <c r="B21" s="355"/>
      <c r="C21" s="355"/>
      <c r="D21" s="355"/>
      <c r="E21" s="355"/>
      <c r="F21" s="355"/>
      <c r="G21" s="355"/>
      <c r="H21" s="355"/>
      <c r="I21" s="355"/>
      <c r="J21" s="355"/>
      <c r="K21" s="355"/>
    </row>
    <row r="22" s="11" customFormat="1" ht="12" customHeight="1">
      <c r="B22" s="51"/>
    </row>
    <row r="23" spans="2:11" s="11" customFormat="1" ht="12" customHeight="1">
      <c r="B23" s="487" t="s">
        <v>16</v>
      </c>
      <c r="C23" s="355"/>
      <c r="D23" s="355"/>
      <c r="E23" s="355"/>
      <c r="F23" s="355"/>
      <c r="G23" s="355"/>
      <c r="H23" s="355"/>
      <c r="I23" s="355"/>
      <c r="J23" s="355"/>
      <c r="K23" s="355"/>
    </row>
    <row r="24" spans="2:11" s="11" customFormat="1" ht="12" customHeight="1">
      <c r="B24" s="355"/>
      <c r="C24" s="355"/>
      <c r="D24" s="355"/>
      <c r="E24" s="355"/>
      <c r="F24" s="355"/>
      <c r="G24" s="355"/>
      <c r="H24" s="355"/>
      <c r="I24" s="355"/>
      <c r="J24" s="355"/>
      <c r="K24" s="355"/>
    </row>
    <row r="25" spans="2:11" s="11" customFormat="1" ht="12" customHeight="1">
      <c r="B25" s="51"/>
      <c r="C25" s="311"/>
      <c r="D25" s="311"/>
      <c r="E25" s="311"/>
      <c r="F25" s="311"/>
      <c r="G25" s="311"/>
      <c r="H25" s="311"/>
      <c r="I25" s="311"/>
      <c r="J25" s="311"/>
      <c r="K25" s="311"/>
    </row>
    <row r="26" spans="2:11" s="11" customFormat="1" ht="12" customHeight="1">
      <c r="B26" s="487" t="s">
        <v>10</v>
      </c>
      <c r="C26" s="355"/>
      <c r="D26" s="355"/>
      <c r="E26" s="355"/>
      <c r="F26" s="355"/>
      <c r="G26" s="355"/>
      <c r="H26" s="355"/>
      <c r="I26" s="355"/>
      <c r="J26" s="355"/>
      <c r="K26" s="355"/>
    </row>
    <row r="27" spans="2:11" s="11" customFormat="1" ht="12" customHeight="1">
      <c r="B27" s="355"/>
      <c r="C27" s="355"/>
      <c r="D27" s="355"/>
      <c r="E27" s="355"/>
      <c r="F27" s="355"/>
      <c r="G27" s="355"/>
      <c r="H27" s="355"/>
      <c r="I27" s="355"/>
      <c r="J27" s="355"/>
      <c r="K27" s="355"/>
    </row>
    <row r="28" spans="2:11" s="11" customFormat="1" ht="12" customHeight="1">
      <c r="B28" s="355"/>
      <c r="C28" s="355"/>
      <c r="D28" s="355"/>
      <c r="E28" s="355"/>
      <c r="F28" s="355"/>
      <c r="G28" s="355"/>
      <c r="H28" s="355"/>
      <c r="I28" s="355"/>
      <c r="J28" s="355"/>
      <c r="K28" s="355"/>
    </row>
    <row r="29" spans="2:11" s="11" customFormat="1" ht="12" customHeight="1">
      <c r="B29" s="51"/>
      <c r="C29" s="305"/>
      <c r="D29" s="305"/>
      <c r="E29" s="305"/>
      <c r="F29" s="305"/>
      <c r="G29" s="305"/>
      <c r="H29" s="305"/>
      <c r="I29" s="305"/>
      <c r="J29" s="305"/>
      <c r="K29" s="305"/>
    </row>
    <row r="30" spans="2:11" s="11" customFormat="1" ht="12" customHeight="1">
      <c r="B30" s="486" t="s">
        <v>30</v>
      </c>
      <c r="C30" s="486"/>
      <c r="D30" s="486"/>
      <c r="E30" s="486"/>
      <c r="F30" s="486"/>
      <c r="G30" s="486"/>
      <c r="H30" s="486"/>
      <c r="I30" s="486"/>
      <c r="J30" s="486"/>
      <c r="K30" s="486"/>
    </row>
    <row r="31" spans="2:11" s="11" customFormat="1" ht="12" customHeight="1">
      <c r="B31" s="51"/>
      <c r="C31" s="306"/>
      <c r="D31" s="306"/>
      <c r="E31" s="306"/>
      <c r="F31" s="306"/>
      <c r="G31" s="306"/>
      <c r="H31" s="306"/>
      <c r="I31" s="306"/>
      <c r="J31" s="306"/>
      <c r="K31" s="306"/>
    </row>
    <row r="32" spans="2:11" s="11" customFormat="1" ht="12" customHeight="1">
      <c r="B32" s="487" t="s">
        <v>11</v>
      </c>
      <c r="C32" s="355"/>
      <c r="D32" s="355"/>
      <c r="E32" s="355"/>
      <c r="F32" s="355"/>
      <c r="G32" s="355"/>
      <c r="H32" s="355"/>
      <c r="I32" s="355"/>
      <c r="J32" s="355"/>
      <c r="K32" s="355"/>
    </row>
    <row r="33" spans="2:11" s="11" customFormat="1" ht="12" customHeight="1">
      <c r="B33" s="355"/>
      <c r="C33" s="355"/>
      <c r="D33" s="355"/>
      <c r="E33" s="355"/>
      <c r="F33" s="355"/>
      <c r="G33" s="355"/>
      <c r="H33" s="355"/>
      <c r="I33" s="355"/>
      <c r="J33" s="355"/>
      <c r="K33" s="355"/>
    </row>
    <row r="34" spans="2:11" s="11" customFormat="1" ht="12" customHeight="1">
      <c r="B34" s="51"/>
      <c r="C34" s="305"/>
      <c r="D34" s="305"/>
      <c r="E34" s="305"/>
      <c r="F34" s="305"/>
      <c r="G34" s="305"/>
      <c r="H34" s="305"/>
      <c r="I34" s="305"/>
      <c r="J34" s="305"/>
      <c r="K34" s="305"/>
    </row>
    <row r="35" spans="2:11" s="11" customFormat="1" ht="12" customHeight="1">
      <c r="B35" s="488" t="s">
        <v>17</v>
      </c>
      <c r="C35" s="489"/>
      <c r="D35" s="489"/>
      <c r="E35" s="489"/>
      <c r="F35" s="489"/>
      <c r="G35" s="489"/>
      <c r="H35" s="489"/>
      <c r="I35" s="489"/>
      <c r="J35" s="489"/>
      <c r="K35" s="489"/>
    </row>
    <row r="36" spans="2:11" s="11" customFormat="1" ht="12" customHeight="1">
      <c r="B36" s="489"/>
      <c r="C36" s="489"/>
      <c r="D36" s="489"/>
      <c r="E36" s="489"/>
      <c r="F36" s="489"/>
      <c r="G36" s="489"/>
      <c r="H36" s="489"/>
      <c r="I36" s="489"/>
      <c r="J36" s="489"/>
      <c r="K36" s="489"/>
    </row>
    <row r="37" spans="2:11" s="11" customFormat="1" ht="12" customHeight="1">
      <c r="B37" s="489"/>
      <c r="C37" s="489"/>
      <c r="D37" s="489"/>
      <c r="E37" s="489"/>
      <c r="F37" s="489"/>
      <c r="G37" s="489"/>
      <c r="H37" s="489"/>
      <c r="I37" s="489"/>
      <c r="J37" s="489"/>
      <c r="K37" s="489"/>
    </row>
    <row r="38" spans="2:11" s="11" customFormat="1" ht="12" customHeight="1">
      <c r="B38" s="489"/>
      <c r="C38" s="489"/>
      <c r="D38" s="489"/>
      <c r="E38" s="489"/>
      <c r="F38" s="489"/>
      <c r="G38" s="489"/>
      <c r="H38" s="489"/>
      <c r="I38" s="489"/>
      <c r="J38" s="489"/>
      <c r="K38" s="489"/>
    </row>
    <row r="39" spans="2:11" s="11" customFormat="1" ht="12" customHeight="1">
      <c r="B39" s="476" t="s">
        <v>490</v>
      </c>
      <c r="C39" s="477"/>
      <c r="D39" s="477"/>
      <c r="E39" s="477"/>
      <c r="F39" s="477"/>
      <c r="G39" s="477"/>
      <c r="H39" s="477"/>
      <c r="I39" s="477"/>
      <c r="J39" s="477"/>
      <c r="K39" s="477"/>
    </row>
    <row r="40" spans="2:11" s="11" customFormat="1" ht="12" customHeight="1">
      <c r="B40" s="477"/>
      <c r="C40" s="477"/>
      <c r="D40" s="477"/>
      <c r="E40" s="477"/>
      <c r="F40" s="477"/>
      <c r="G40" s="477"/>
      <c r="H40" s="477"/>
      <c r="I40" s="477"/>
      <c r="J40" s="477"/>
      <c r="K40" s="477"/>
    </row>
    <row r="41" spans="2:11" s="11" customFormat="1" ht="12" customHeight="1">
      <c r="B41" s="51"/>
      <c r="C41" s="92"/>
      <c r="D41" s="92"/>
      <c r="E41" s="92"/>
      <c r="F41" s="92"/>
      <c r="G41" s="13"/>
      <c r="H41" s="231"/>
      <c r="I41" s="231"/>
      <c r="J41" s="231"/>
      <c r="K41" s="231"/>
    </row>
    <row r="42" spans="2:11" s="11" customFormat="1" ht="12" customHeight="1">
      <c r="B42" s="471" t="s">
        <v>12</v>
      </c>
      <c r="C42" s="472"/>
      <c r="D42" s="472"/>
      <c r="E42" s="472"/>
      <c r="F42" s="472"/>
      <c r="G42" s="472"/>
      <c r="H42" s="472"/>
      <c r="I42" s="472"/>
      <c r="J42" s="472"/>
      <c r="K42" s="472"/>
    </row>
    <row r="43" spans="2:11" s="11" customFormat="1" ht="12" customHeight="1">
      <c r="B43" s="472"/>
      <c r="C43" s="472"/>
      <c r="D43" s="472"/>
      <c r="E43" s="472"/>
      <c r="F43" s="472"/>
      <c r="G43" s="472"/>
      <c r="H43" s="472"/>
      <c r="I43" s="472"/>
      <c r="J43" s="472"/>
      <c r="K43" s="472"/>
    </row>
    <row r="44" spans="2:11" s="11" customFormat="1" ht="12" customHeight="1">
      <c r="B44" s="478" t="s">
        <v>491</v>
      </c>
      <c r="C44" s="479"/>
      <c r="D44" s="479"/>
      <c r="E44" s="479"/>
      <c r="F44" s="479"/>
      <c r="G44" s="479"/>
      <c r="H44" s="479"/>
      <c r="I44" s="327"/>
      <c r="J44" s="327"/>
      <c r="K44" s="327"/>
    </row>
    <row r="45" spans="2:11" s="11" customFormat="1" ht="12" customHeight="1">
      <c r="B45" s="51"/>
      <c r="C45" s="92"/>
      <c r="D45" s="92"/>
      <c r="E45" s="92"/>
      <c r="F45" s="92"/>
      <c r="G45" s="13"/>
      <c r="H45" s="231"/>
      <c r="I45" s="231"/>
      <c r="J45" s="231"/>
      <c r="K45" s="231"/>
    </row>
    <row r="46" spans="2:11" s="11" customFormat="1" ht="12" customHeight="1">
      <c r="B46" s="473" t="s">
        <v>18</v>
      </c>
      <c r="C46" s="474"/>
      <c r="D46" s="474"/>
      <c r="E46" s="474"/>
      <c r="F46" s="474"/>
      <c r="G46" s="474"/>
      <c r="H46" s="474"/>
      <c r="I46" s="474"/>
      <c r="J46" s="474"/>
      <c r="K46" s="474"/>
    </row>
    <row r="47" spans="2:11" s="11" customFormat="1" ht="12" customHeight="1">
      <c r="B47" s="474"/>
      <c r="C47" s="474"/>
      <c r="D47" s="474"/>
      <c r="E47" s="474"/>
      <c r="F47" s="474"/>
      <c r="G47" s="474"/>
      <c r="H47" s="474"/>
      <c r="I47" s="474"/>
      <c r="J47" s="474"/>
      <c r="K47" s="474"/>
    </row>
    <row r="48" spans="2:11" s="11" customFormat="1" ht="12" customHeight="1">
      <c r="B48" s="475"/>
      <c r="C48" s="475"/>
      <c r="D48" s="475"/>
      <c r="E48" s="475"/>
      <c r="F48" s="475"/>
      <c r="G48" s="475"/>
      <c r="H48" s="475"/>
      <c r="I48" s="475"/>
      <c r="J48" s="475"/>
      <c r="K48" s="475"/>
    </row>
    <row r="49" spans="2:11" s="11" customFormat="1" ht="12" customHeight="1">
      <c r="B49" s="475"/>
      <c r="C49" s="475"/>
      <c r="D49" s="475"/>
      <c r="E49" s="475"/>
      <c r="F49" s="475"/>
      <c r="G49" s="475"/>
      <c r="H49" s="475"/>
      <c r="I49" s="475"/>
      <c r="J49" s="475"/>
      <c r="K49" s="475"/>
    </row>
    <row r="50" spans="2:11" s="11" customFormat="1" ht="12" customHeight="1">
      <c r="B50" s="51"/>
      <c r="C50" s="92"/>
      <c r="D50" s="92"/>
      <c r="E50" s="92"/>
      <c r="F50" s="92"/>
      <c r="G50" s="13"/>
      <c r="H50" s="231"/>
      <c r="I50" s="231"/>
      <c r="J50" s="231"/>
      <c r="K50" s="231"/>
    </row>
    <row r="51" spans="2:11" s="11" customFormat="1" ht="12" customHeight="1">
      <c r="B51" s="481" t="s">
        <v>19</v>
      </c>
      <c r="C51" s="481"/>
      <c r="D51" s="481"/>
      <c r="E51" s="481"/>
      <c r="F51" s="481"/>
      <c r="G51" s="481"/>
      <c r="H51" s="481"/>
      <c r="I51" s="481"/>
      <c r="J51" s="481"/>
      <c r="K51" s="481"/>
    </row>
    <row r="52" spans="2:11" s="11" customFormat="1" ht="12" customHeight="1">
      <c r="B52" s="481"/>
      <c r="C52" s="481"/>
      <c r="D52" s="481"/>
      <c r="E52" s="481"/>
      <c r="F52" s="481"/>
      <c r="G52" s="481"/>
      <c r="H52" s="481"/>
      <c r="I52" s="481"/>
      <c r="J52" s="481"/>
      <c r="K52" s="481"/>
    </row>
    <row r="53" spans="2:11" s="11" customFormat="1" ht="12" customHeight="1">
      <c r="B53" s="481"/>
      <c r="C53" s="481"/>
      <c r="D53" s="481"/>
      <c r="E53" s="481"/>
      <c r="F53" s="481"/>
      <c r="G53" s="481"/>
      <c r="H53" s="481"/>
      <c r="I53" s="481"/>
      <c r="J53" s="481"/>
      <c r="K53" s="481"/>
    </row>
    <row r="54" spans="2:11" s="11" customFormat="1" ht="12" customHeight="1">
      <c r="B54" s="51"/>
      <c r="C54" s="305"/>
      <c r="D54" s="305"/>
      <c r="E54" s="305"/>
      <c r="F54" s="305"/>
      <c r="G54" s="305"/>
      <c r="H54" s="305"/>
      <c r="I54" s="305"/>
      <c r="J54" s="305"/>
      <c r="K54" s="305"/>
    </row>
    <row r="55" spans="2:11" s="11" customFormat="1" ht="12" customHeight="1">
      <c r="B55" s="124" t="s">
        <v>20</v>
      </c>
      <c r="C55" s="305"/>
      <c r="D55" s="305"/>
      <c r="E55" s="305"/>
      <c r="F55" s="305"/>
      <c r="G55" s="305"/>
      <c r="H55" s="305"/>
      <c r="I55" s="305"/>
      <c r="J55" s="305"/>
      <c r="K55" s="305"/>
    </row>
    <row r="56" spans="2:11" s="11" customFormat="1" ht="12" customHeight="1">
      <c r="B56" s="124"/>
      <c r="C56" s="305"/>
      <c r="D56" s="305"/>
      <c r="E56" s="305"/>
      <c r="F56" s="305"/>
      <c r="G56" s="305"/>
      <c r="H56" s="305"/>
      <c r="I56" s="305"/>
      <c r="J56" s="305"/>
      <c r="K56" s="305"/>
    </row>
    <row r="57" spans="2:11" s="11" customFormat="1" ht="12" customHeight="1">
      <c r="B57" s="51" t="s">
        <v>21</v>
      </c>
      <c r="C57" s="92"/>
      <c r="D57" s="92"/>
      <c r="E57" s="92"/>
      <c r="F57" s="92"/>
      <c r="G57" s="13"/>
      <c r="H57" s="231"/>
      <c r="I57" s="231"/>
      <c r="J57" s="231"/>
      <c r="K57" s="231"/>
    </row>
    <row r="58" spans="2:11" s="11" customFormat="1" ht="12" customHeight="1">
      <c r="B58" s="51"/>
      <c r="C58" s="92"/>
      <c r="D58" s="92"/>
      <c r="E58" s="92"/>
      <c r="F58" s="92"/>
      <c r="G58" s="13"/>
      <c r="H58" s="231"/>
      <c r="I58" s="231"/>
      <c r="J58" s="231"/>
      <c r="K58" s="231"/>
    </row>
    <row r="59" spans="2:11" s="11" customFormat="1" ht="12" customHeight="1">
      <c r="B59" s="51" t="s">
        <v>22</v>
      </c>
      <c r="C59" s="92"/>
      <c r="D59" s="92"/>
      <c r="E59" s="92"/>
      <c r="F59" s="92"/>
      <c r="G59" s="13"/>
      <c r="H59" s="231"/>
      <c r="I59" s="231"/>
      <c r="J59" s="231"/>
      <c r="K59" s="231"/>
    </row>
    <row r="60" spans="2:11" s="11" customFormat="1" ht="12" customHeight="1">
      <c r="B60" s="490" t="s">
        <v>23</v>
      </c>
      <c r="C60" s="490"/>
      <c r="D60" s="490"/>
      <c r="E60" s="490"/>
      <c r="F60" s="490"/>
      <c r="G60" s="490"/>
      <c r="H60" s="490"/>
      <c r="I60" s="490"/>
      <c r="J60" s="490"/>
      <c r="K60" s="490"/>
    </row>
    <row r="61" spans="2:11" s="11" customFormat="1" ht="12" customHeight="1">
      <c r="B61" s="51"/>
      <c r="C61" s="305"/>
      <c r="D61" s="305"/>
      <c r="E61" s="305"/>
      <c r="F61" s="305"/>
      <c r="G61" s="305"/>
      <c r="H61" s="305"/>
      <c r="I61" s="305"/>
      <c r="J61" s="305"/>
      <c r="K61" s="305"/>
    </row>
    <row r="62" spans="2:11" s="11" customFormat="1" ht="12" customHeight="1">
      <c r="B62" s="51" t="s">
        <v>24</v>
      </c>
      <c r="C62" s="306"/>
      <c r="D62" s="306"/>
      <c r="E62" s="306"/>
      <c r="F62" s="306"/>
      <c r="G62" s="306"/>
      <c r="H62" s="306"/>
      <c r="I62" s="306"/>
      <c r="J62" s="306"/>
      <c r="K62" s="306"/>
    </row>
    <row r="63" spans="2:11" s="11" customFormat="1" ht="12" customHeight="1">
      <c r="B63" s="482" t="s">
        <v>492</v>
      </c>
      <c r="C63" s="352"/>
      <c r="D63" s="352"/>
      <c r="E63" s="352"/>
      <c r="F63" s="352"/>
      <c r="G63" s="352"/>
      <c r="H63" s="352"/>
      <c r="I63" s="352"/>
      <c r="J63" s="352"/>
      <c r="K63" s="352"/>
    </row>
    <row r="64" spans="2:11" s="11" customFormat="1" ht="12" customHeight="1">
      <c r="B64" s="51"/>
      <c r="C64" s="305"/>
      <c r="D64" s="305"/>
      <c r="E64" s="305"/>
      <c r="F64" s="305"/>
      <c r="G64" s="305"/>
      <c r="H64" s="305"/>
      <c r="I64" s="305"/>
      <c r="J64" s="305"/>
      <c r="K64" s="305"/>
    </row>
    <row r="65" spans="2:11" s="11" customFormat="1" ht="12" customHeight="1">
      <c r="B65" s="51" t="s">
        <v>25</v>
      </c>
      <c r="C65" s="305"/>
      <c r="D65" s="305"/>
      <c r="E65" s="305"/>
      <c r="F65" s="305"/>
      <c r="G65" s="305"/>
      <c r="H65" s="305"/>
      <c r="I65" s="305"/>
      <c r="J65" s="305"/>
      <c r="K65" s="305"/>
    </row>
    <row r="66" spans="2:11" s="11" customFormat="1" ht="12" customHeight="1">
      <c r="B66" s="483" t="s">
        <v>26</v>
      </c>
      <c r="C66" s="352"/>
      <c r="D66" s="352"/>
      <c r="E66" s="352"/>
      <c r="F66" s="352"/>
      <c r="G66" s="352"/>
      <c r="H66" s="352"/>
      <c r="I66" s="352"/>
      <c r="J66" s="352"/>
      <c r="K66" s="352"/>
    </row>
    <row r="67" spans="2:11" s="11" customFormat="1" ht="12" customHeight="1">
      <c r="B67" s="51"/>
      <c r="C67" s="92"/>
      <c r="D67" s="92"/>
      <c r="E67" s="92"/>
      <c r="F67" s="92"/>
      <c r="G67" s="13"/>
      <c r="H67" s="231"/>
      <c r="I67" s="231"/>
      <c r="J67" s="231"/>
      <c r="K67" s="231"/>
    </row>
    <row r="68" spans="2:11" s="11" customFormat="1" ht="12" customHeight="1">
      <c r="B68" s="488" t="s">
        <v>27</v>
      </c>
      <c r="C68" s="489"/>
      <c r="D68" s="489"/>
      <c r="E68" s="489"/>
      <c r="F68" s="489"/>
      <c r="G68" s="489"/>
      <c r="H68" s="489"/>
      <c r="I68" s="489"/>
      <c r="J68" s="489"/>
      <c r="K68" s="489"/>
    </row>
    <row r="69" spans="2:11" s="11" customFormat="1" ht="12" customHeight="1">
      <c r="B69" s="489"/>
      <c r="C69" s="489"/>
      <c r="D69" s="489"/>
      <c r="E69" s="489"/>
      <c r="F69" s="489"/>
      <c r="G69" s="489"/>
      <c r="H69" s="489"/>
      <c r="I69" s="489"/>
      <c r="J69" s="489"/>
      <c r="K69" s="489"/>
    </row>
    <row r="70" spans="2:11" s="11" customFormat="1" ht="12" customHeight="1" hidden="1">
      <c r="B70" s="51"/>
      <c r="C70" s="92"/>
      <c r="D70" s="92"/>
      <c r="E70" s="92"/>
      <c r="F70" s="92"/>
      <c r="G70" s="13"/>
      <c r="H70" s="231"/>
      <c r="I70" s="231"/>
      <c r="J70" s="231"/>
      <c r="K70" s="231"/>
    </row>
    <row r="71" spans="2:11" s="11" customFormat="1" ht="12" customHeight="1">
      <c r="B71" s="51" t="s">
        <v>28</v>
      </c>
      <c r="C71" s="307"/>
      <c r="D71" s="307"/>
      <c r="E71" s="307"/>
      <c r="F71" s="307"/>
      <c r="G71" s="307"/>
      <c r="H71" s="307"/>
      <c r="I71" s="307"/>
      <c r="J71" s="307"/>
      <c r="K71" s="307"/>
    </row>
    <row r="72" spans="2:11" s="11" customFormat="1" ht="12" customHeight="1">
      <c r="B72" s="483" t="s">
        <v>31</v>
      </c>
      <c r="C72" s="352"/>
      <c r="D72" s="352"/>
      <c r="E72" s="352"/>
      <c r="F72" s="352"/>
      <c r="G72" s="352"/>
      <c r="H72" s="352"/>
      <c r="I72" s="352"/>
      <c r="J72" s="352"/>
      <c r="K72" s="352"/>
    </row>
    <row r="73" spans="2:11" s="11" customFormat="1" ht="12" customHeight="1">
      <c r="B73" s="51"/>
      <c r="C73" s="310"/>
      <c r="D73" s="310"/>
      <c r="E73" s="310"/>
      <c r="F73" s="310"/>
      <c r="G73" s="310"/>
      <c r="H73" s="310"/>
      <c r="I73" s="310"/>
      <c r="J73" s="310"/>
      <c r="K73" s="310"/>
    </row>
    <row r="74" spans="2:11" s="11" customFormat="1" ht="12" customHeight="1">
      <c r="B74" s="51" t="s">
        <v>29</v>
      </c>
      <c r="C74" s="310"/>
      <c r="D74" s="310"/>
      <c r="E74" s="310"/>
      <c r="F74" s="310"/>
      <c r="G74" s="310"/>
      <c r="H74" s="310"/>
      <c r="I74" s="310"/>
      <c r="J74" s="310"/>
      <c r="K74" s="310"/>
    </row>
    <row r="75" spans="2:11" s="11" customFormat="1" ht="12" customHeight="1">
      <c r="B75" s="482" t="s">
        <v>493</v>
      </c>
      <c r="C75" s="352"/>
      <c r="D75" s="352"/>
      <c r="E75" s="352"/>
      <c r="F75" s="352"/>
      <c r="G75" s="352"/>
      <c r="H75" s="352"/>
      <c r="I75" s="352"/>
      <c r="J75" s="352"/>
      <c r="K75" s="352"/>
    </row>
    <row r="76" spans="2:11" s="11" customFormat="1" ht="12" customHeight="1">
      <c r="B76" s="51"/>
      <c r="C76" s="92"/>
      <c r="D76" s="92"/>
      <c r="E76" s="92"/>
      <c r="F76" s="92"/>
      <c r="G76" s="13"/>
      <c r="H76" s="231"/>
      <c r="I76" s="231"/>
      <c r="J76" s="231"/>
      <c r="K76" s="231"/>
    </row>
    <row r="77" spans="2:11" s="11" customFormat="1" ht="15.75">
      <c r="B77" s="89" t="s">
        <v>322</v>
      </c>
      <c r="C77" s="308"/>
      <c r="D77" s="308"/>
      <c r="E77" s="308"/>
      <c r="F77" s="308"/>
      <c r="G77" s="88"/>
      <c r="H77" s="88"/>
      <c r="I77" s="381" t="s">
        <v>235</v>
      </c>
      <c r="J77" s="381"/>
      <c r="K77" s="381"/>
    </row>
    <row r="78" spans="3:6" s="11" customFormat="1" ht="12.75">
      <c r="C78" s="303"/>
      <c r="D78" s="303"/>
      <c r="E78" s="303"/>
      <c r="F78" s="303"/>
    </row>
    <row r="79" spans="3:6" s="11" customFormat="1" ht="12.75">
      <c r="C79" s="303"/>
      <c r="D79" s="303"/>
      <c r="E79" s="303"/>
      <c r="F79" s="303"/>
    </row>
    <row r="80" spans="3:6" s="11" customFormat="1" ht="12.75">
      <c r="C80" s="303"/>
      <c r="D80" s="303"/>
      <c r="E80" s="303"/>
      <c r="F80" s="303"/>
    </row>
    <row r="81" spans="3:6" s="11" customFormat="1" ht="12.75">
      <c r="C81" s="303"/>
      <c r="D81" s="303"/>
      <c r="E81" s="303"/>
      <c r="F81" s="303"/>
    </row>
    <row r="82" spans="3:6" s="11" customFormat="1" ht="12.75">
      <c r="C82" s="303"/>
      <c r="D82" s="303"/>
      <c r="E82" s="303"/>
      <c r="F82" s="303"/>
    </row>
    <row r="83" spans="3:6" s="11" customFormat="1" ht="12.75">
      <c r="C83" s="303"/>
      <c r="D83" s="303"/>
      <c r="E83" s="303"/>
      <c r="F83" s="303"/>
    </row>
    <row r="84" spans="3:6" s="11" customFormat="1" ht="12.75">
      <c r="C84" s="303"/>
      <c r="D84" s="303"/>
      <c r="E84" s="303"/>
      <c r="F84" s="303"/>
    </row>
    <row r="85" spans="3:6" s="11" customFormat="1" ht="12.75">
      <c r="C85" s="303"/>
      <c r="D85" s="303"/>
      <c r="E85" s="303"/>
      <c r="F85" s="303"/>
    </row>
    <row r="86" spans="3:6" s="11" customFormat="1" ht="12.75">
      <c r="C86" s="303"/>
      <c r="D86" s="303"/>
      <c r="E86" s="303"/>
      <c r="F86" s="303"/>
    </row>
    <row r="87" spans="3:6" s="11" customFormat="1" ht="12.75">
      <c r="C87" s="303"/>
      <c r="D87" s="303"/>
      <c r="E87" s="303"/>
      <c r="F87" s="303"/>
    </row>
    <row r="88" spans="3:6" s="11" customFormat="1" ht="12.75">
      <c r="C88" s="303"/>
      <c r="D88" s="303"/>
      <c r="E88" s="303"/>
      <c r="F88" s="303"/>
    </row>
  </sheetData>
  <mergeCells count="24">
    <mergeCell ref="I77:K77"/>
    <mergeCell ref="B6:K6"/>
    <mergeCell ref="B72:K72"/>
    <mergeCell ref="B75:K75"/>
    <mergeCell ref="B68:K69"/>
    <mergeCell ref="B60:K60"/>
    <mergeCell ref="B63:K63"/>
    <mergeCell ref="B66:K66"/>
    <mergeCell ref="B8:K10"/>
    <mergeCell ref="B13:K14"/>
    <mergeCell ref="B20:K21"/>
    <mergeCell ref="B51:K53"/>
    <mergeCell ref="B11:K11"/>
    <mergeCell ref="B15:K15"/>
    <mergeCell ref="B17:K17"/>
    <mergeCell ref="B30:K30"/>
    <mergeCell ref="B23:K24"/>
    <mergeCell ref="B26:K28"/>
    <mergeCell ref="B32:K33"/>
    <mergeCell ref="B35:K38"/>
    <mergeCell ref="B42:K43"/>
    <mergeCell ref="B46:K49"/>
    <mergeCell ref="B39:K40"/>
    <mergeCell ref="B44:H44"/>
  </mergeCells>
  <hyperlinks>
    <hyperlink ref="K4" location="Índice!B6" display="Volver al índice"/>
    <hyperlink ref="B30" r:id="rId1" display="http://www.dane.gov.co/"/>
    <hyperlink ref="B51" r:id="rId2" display="http://www.dnp.gov.co/"/>
    <hyperlink ref="B60" r:id="rId3" display="http://www.delta.ens.fr/XIX/"/>
    <hyperlink ref="B11" r:id="rId4" display="http://www.iadb.org/res/pub_desc.cfm?pub_id=B-1998-1999"/>
    <hyperlink ref="B42:K43" r:id="rId5" display="PNUD, Informe Anual sobre el Desarrollo Humano. Presenta resultados anuales del Índice de Desarrollo Humano y otros indicadores de calidad de vida. Puede consultarse en: http://hdr.undp.org/reports/global/2003/espanol/index.html. "/>
    <hyperlink ref="B51:K53" r:id="rId6" display="SISD (Sistema de Indicadores Sociodemográficos para Colombia). Boletín publicado por el Departamento Nacional de Plantación. Los números 16, 24, 28 y 30 discuten conceptos y métodos de medición de la pobreza y desigualdad. El número 31 presenta conceptos "/>
    <hyperlink ref="B66" r:id="rId7" display="http://www.worldbank.org/research/inequality/index.htm"/>
    <hyperlink ref="B72" r:id="rId8" display="http://www.worldbank.org/lsms/"/>
    <hyperlink ref="B16" r:id="rId9" display="http://www.worldbank.org/poverty/mission/up2.htm"/>
    <hyperlink ref="B17" r:id="rId10" display="http://www.worldbank.org/poverty/wdrpoverty/index"/>
    <hyperlink ref="B18" r:id="rId11" display="http://www.worldbank.org/poverty/inequal/index.htm"/>
    <hyperlink ref="B39" r:id="rId12" display="http://go.worldbank.org/TFJHCL2B30"/>
    <hyperlink ref="B44" r:id="rId13" display="http://hdr.undp.org/"/>
    <hyperlink ref="B63" r:id="rId14" display="http://go.worldbank.org/UVPO9KSJJ0"/>
    <hyperlink ref="B75" r:id="rId15" display="http://go.worldbank.org/8BQASOPK40"/>
  </hyperlinks>
  <printOptions horizontalCentered="1" verticalCentered="1"/>
  <pageMargins left="0.75" right="0.75" top="1" bottom="1" header="0.5" footer="0.5"/>
  <pageSetup horizontalDpi="600" verticalDpi="600" orientation="portrait" scale="67" r:id="rId16"/>
  <headerFooter alignWithMargins="0">
    <oddFooter>&amp;R&amp;A</oddFooter>
  </headerFooter>
</worksheet>
</file>

<file path=xl/worksheets/sheet3.xml><?xml version="1.0" encoding="utf-8"?>
<worksheet xmlns="http://schemas.openxmlformats.org/spreadsheetml/2006/main" xmlns:r="http://schemas.openxmlformats.org/officeDocument/2006/relationships">
  <dimension ref="A1:K37"/>
  <sheetViews>
    <sheetView showGridLines="0" view="pageBreakPreview" zoomScale="80" zoomScaleSheetLayoutView="80" workbookViewId="0" topLeftCell="A1">
      <selection activeCell="A1" sqref="A1"/>
    </sheetView>
  </sheetViews>
  <sheetFormatPr defaultColWidth="9.140625" defaultRowHeight="12.75"/>
  <cols>
    <col min="1" max="1" width="8.8515625" style="94" customWidth="1"/>
    <col min="2" max="2" width="4.57421875" style="94" customWidth="1"/>
    <col min="3" max="16384" width="8.8515625" style="94" customWidth="1"/>
  </cols>
  <sheetData>
    <row r="1" ht="12.75">
      <c r="A1" s="509"/>
    </row>
    <row r="2" spans="5:10" ht="12.75">
      <c r="E2" s="367" t="s">
        <v>97</v>
      </c>
      <c r="F2" s="367"/>
      <c r="G2" s="367"/>
      <c r="H2" s="367"/>
      <c r="I2" s="367"/>
      <c r="J2" s="367"/>
    </row>
    <row r="3" spans="6:10" ht="12.75">
      <c r="F3" s="55"/>
      <c r="G3" s="55"/>
      <c r="H3" s="55"/>
      <c r="I3" s="55"/>
      <c r="J3" s="55"/>
    </row>
    <row r="4" spans="2:10" ht="12.75">
      <c r="B4" s="298" t="s">
        <v>387</v>
      </c>
      <c r="F4" s="55"/>
      <c r="G4" s="55"/>
      <c r="H4" s="55"/>
      <c r="I4" s="55"/>
      <c r="J4" s="57" t="s">
        <v>63</v>
      </c>
    </row>
    <row r="6" spans="2:10" s="95" customFormat="1" ht="18.75">
      <c r="B6" s="395" t="s">
        <v>345</v>
      </c>
      <c r="C6" s="395"/>
      <c r="D6" s="395"/>
      <c r="E6" s="395"/>
      <c r="F6" s="395"/>
      <c r="G6" s="395"/>
      <c r="H6" s="395"/>
      <c r="I6" s="395"/>
      <c r="J6" s="395"/>
    </row>
    <row r="7" s="95" customFormat="1" ht="12.75"/>
    <row r="8" spans="2:10" s="95" customFormat="1" ht="12.75" customHeight="1">
      <c r="B8" s="96" t="s">
        <v>340</v>
      </c>
      <c r="C8" s="368" t="s">
        <v>349</v>
      </c>
      <c r="D8" s="368"/>
      <c r="E8" s="368"/>
      <c r="F8" s="368"/>
      <c r="G8" s="368"/>
      <c r="H8" s="368"/>
      <c r="I8" s="368"/>
      <c r="J8" s="97"/>
    </row>
    <row r="9" spans="3:10" s="95" customFormat="1" ht="15" customHeight="1">
      <c r="C9" s="368"/>
      <c r="D9" s="368"/>
      <c r="E9" s="368"/>
      <c r="F9" s="368"/>
      <c r="G9" s="368"/>
      <c r="H9" s="368"/>
      <c r="I9" s="368"/>
      <c r="J9" s="97"/>
    </row>
    <row r="10" spans="3:10" s="95" customFormat="1" ht="15" customHeight="1">
      <c r="C10" s="368"/>
      <c r="D10" s="368"/>
      <c r="E10" s="368"/>
      <c r="F10" s="368"/>
      <c r="G10" s="368"/>
      <c r="H10" s="368"/>
      <c r="I10" s="368"/>
      <c r="J10" s="97"/>
    </row>
    <row r="11" spans="3:10" s="95" customFormat="1" ht="15" customHeight="1">
      <c r="C11" s="368"/>
      <c r="D11" s="368"/>
      <c r="E11" s="368"/>
      <c r="F11" s="368"/>
      <c r="G11" s="368"/>
      <c r="H11" s="368"/>
      <c r="I11" s="368"/>
      <c r="J11" s="97"/>
    </row>
    <row r="12" spans="3:10" s="95" customFormat="1" ht="15" customHeight="1">
      <c r="C12"/>
      <c r="D12" s="97"/>
      <c r="E12" s="97"/>
      <c r="F12" s="97"/>
      <c r="G12" s="97"/>
      <c r="H12" s="97"/>
      <c r="I12" s="97"/>
      <c r="J12" s="97"/>
    </row>
    <row r="13" spans="3:10" s="95" customFormat="1" ht="15" customHeight="1">
      <c r="C13" s="97"/>
      <c r="D13" s="97"/>
      <c r="E13" s="97"/>
      <c r="F13" s="97"/>
      <c r="G13" s="97"/>
      <c r="H13" s="97"/>
      <c r="I13" s="97"/>
      <c r="J13" s="97"/>
    </row>
    <row r="14" spans="3:10" s="95" customFormat="1" ht="15" customHeight="1">
      <c r="C14" s="371" t="s">
        <v>347</v>
      </c>
      <c r="D14" s="371"/>
      <c r="E14" s="371"/>
      <c r="F14" s="371"/>
      <c r="G14" s="371"/>
      <c r="H14" s="371"/>
      <c r="I14" s="371"/>
      <c r="J14" s="97"/>
    </row>
    <row r="15" spans="3:10" s="95" customFormat="1" ht="15" customHeight="1">
      <c r="C15" s="97"/>
      <c r="D15" s="97"/>
      <c r="E15" s="97"/>
      <c r="F15" s="97"/>
      <c r="G15" s="97"/>
      <c r="H15" s="97"/>
      <c r="I15" s="97"/>
      <c r="J15" s="97"/>
    </row>
    <row r="16" spans="3:10" s="95" customFormat="1" ht="15" customHeight="1">
      <c r="C16" s="97"/>
      <c r="D16" s="97"/>
      <c r="E16" s="97"/>
      <c r="F16" s="97"/>
      <c r="G16" s="97"/>
      <c r="H16" s="97"/>
      <c r="I16" s="97"/>
      <c r="J16" s="97"/>
    </row>
    <row r="17" spans="3:7" s="95" customFormat="1" ht="12.75">
      <c r="C17" s="369" t="s">
        <v>238</v>
      </c>
      <c r="D17" s="369"/>
      <c r="E17" s="369"/>
      <c r="F17" s="369"/>
      <c r="G17" s="369"/>
    </row>
    <row r="18" s="95" customFormat="1" ht="12.75"/>
    <row r="19" s="95" customFormat="1" ht="12.75">
      <c r="C19"/>
    </row>
    <row r="20" spans="3:7" s="95" customFormat="1" ht="14.25" customHeight="1">
      <c r="C20" s="369" t="s">
        <v>239</v>
      </c>
      <c r="D20" s="369"/>
      <c r="E20" s="369"/>
      <c r="F20" s="369"/>
      <c r="G20" s="369"/>
    </row>
    <row r="21" s="95" customFormat="1" ht="12.75"/>
    <row r="22" s="95" customFormat="1" ht="18.75" customHeight="1">
      <c r="C22"/>
    </row>
    <row r="23" s="95" customFormat="1" ht="12.75"/>
    <row r="24" spans="3:9" s="95" customFormat="1" ht="15" customHeight="1">
      <c r="C24" s="370" t="s">
        <v>348</v>
      </c>
      <c r="D24" s="370"/>
      <c r="E24" s="370"/>
      <c r="F24" s="370"/>
      <c r="G24" s="370"/>
      <c r="H24" s="370"/>
      <c r="I24" s="370"/>
    </row>
    <row r="25" spans="3:9" s="95" customFormat="1" ht="12.75">
      <c r="C25" s="370"/>
      <c r="D25" s="370"/>
      <c r="E25" s="370"/>
      <c r="F25" s="370"/>
      <c r="G25" s="370"/>
      <c r="H25" s="370"/>
      <c r="I25" s="370"/>
    </row>
    <row r="26" s="95" customFormat="1" ht="12.75">
      <c r="C26"/>
    </row>
    <row r="27" s="95" customFormat="1" ht="12.75"/>
    <row r="28" s="95" customFormat="1" ht="12.75"/>
    <row r="29" spans="3:9" s="95" customFormat="1" ht="18" customHeight="1">
      <c r="C29" s="362" t="s">
        <v>240</v>
      </c>
      <c r="D29" s="362"/>
      <c r="E29" s="362"/>
      <c r="F29" s="362"/>
      <c r="G29" s="362"/>
      <c r="H29" s="362"/>
      <c r="I29" s="362"/>
    </row>
    <row r="30" spans="3:9" s="95" customFormat="1" ht="15" customHeight="1">
      <c r="C30" s="362"/>
      <c r="D30" s="362"/>
      <c r="E30" s="362"/>
      <c r="F30" s="362"/>
      <c r="G30" s="362"/>
      <c r="H30" s="362"/>
      <c r="I30" s="362"/>
    </row>
    <row r="31" spans="3:9" s="95" customFormat="1" ht="15" customHeight="1">
      <c r="C31" s="362"/>
      <c r="D31" s="362"/>
      <c r="E31" s="362"/>
      <c r="F31" s="362"/>
      <c r="G31" s="362"/>
      <c r="H31" s="362"/>
      <c r="I31" s="362"/>
    </row>
    <row r="32" s="95" customFormat="1" ht="12.75">
      <c r="C32"/>
    </row>
    <row r="33" s="95" customFormat="1" ht="12.75"/>
    <row r="34" s="95" customFormat="1" ht="12.75"/>
    <row r="35" s="95" customFormat="1" ht="12.75"/>
    <row r="36" spans="1:11" s="95" customFormat="1" ht="15.75">
      <c r="A36" s="106"/>
      <c r="B36" s="410" t="s">
        <v>237</v>
      </c>
      <c r="C36" s="410"/>
      <c r="D36" s="87"/>
      <c r="E36" s="87"/>
      <c r="F36" s="87"/>
      <c r="G36" s="381" t="s">
        <v>235</v>
      </c>
      <c r="H36" s="381"/>
      <c r="I36" s="381"/>
      <c r="J36" s="381"/>
      <c r="K36" s="101"/>
    </row>
    <row r="37" spans="2:10" s="95" customFormat="1" ht="18.75">
      <c r="B37" s="99"/>
      <c r="C37" s="99"/>
      <c r="D37" s="99"/>
      <c r="E37" s="99"/>
      <c r="F37" s="99"/>
      <c r="G37" s="99"/>
      <c r="H37" s="99"/>
      <c r="I37" s="99"/>
      <c r="J37" s="99"/>
    </row>
    <row r="38" s="95" customFormat="1" ht="12.75"/>
    <row r="39" s="95" customFormat="1" ht="12.75"/>
    <row r="40" s="95" customFormat="1" ht="12.75"/>
    <row r="41" s="95" customFormat="1" ht="12.75"/>
    <row r="42" s="95" customFormat="1" ht="12.75"/>
    <row r="43" s="95" customFormat="1" ht="12.75"/>
    <row r="44" s="95" customFormat="1" ht="12.75"/>
    <row r="45" s="95" customFormat="1" ht="12.75"/>
  </sheetData>
  <mergeCells count="10">
    <mergeCell ref="E2:J2"/>
    <mergeCell ref="B6:J6"/>
    <mergeCell ref="C17:G17"/>
    <mergeCell ref="C29:I31"/>
    <mergeCell ref="G36:J36"/>
    <mergeCell ref="B36:C36"/>
    <mergeCell ref="C8:I11"/>
    <mergeCell ref="C20:G20"/>
    <mergeCell ref="C24:I25"/>
    <mergeCell ref="C14:I14"/>
  </mergeCells>
  <hyperlinks>
    <hyperlink ref="J4" location="Índice!B6" display="Volver al índice"/>
    <hyperlink ref="B4" location="Ejercicios!B6" display="Volver a ejercicios"/>
  </hyperlinks>
  <printOptions horizontalCentered="1" verticalCentered="1"/>
  <pageMargins left="0.75" right="0.75" top="1" bottom="1" header="0.5" footer="0.5"/>
  <pageSetup horizontalDpi="600" verticalDpi="600" orientation="portrait" scale="80" r:id="rId8"/>
  <headerFooter alignWithMargins="0">
    <oddFooter>&amp;R&amp;A</oddFooter>
  </headerFooter>
  <legacyDrawing r:id="rId7"/>
  <oleObjects>
    <oleObject progId="Equation.3" shapeId="4869973" r:id="rId1"/>
    <oleObject progId="Equation.3" shapeId="4918494" r:id="rId2"/>
    <oleObject progId="Equation.3" shapeId="4921292" r:id="rId3"/>
    <oleObject progId="Equation.3" shapeId="4922380" r:id="rId4"/>
    <oleObject progId="Equation.3" shapeId="4923147" r:id="rId5"/>
    <oleObject progId="Equation.3" shapeId="10366988" r:id="rId6"/>
  </oleObjects>
</worksheet>
</file>

<file path=xl/worksheets/sheet4.xml><?xml version="1.0" encoding="utf-8"?>
<worksheet xmlns="http://schemas.openxmlformats.org/spreadsheetml/2006/main" xmlns:r="http://schemas.openxmlformats.org/officeDocument/2006/relationships">
  <dimension ref="A1:J24"/>
  <sheetViews>
    <sheetView showGridLines="0" view="pageBreakPreview" zoomScale="80" zoomScaleSheetLayoutView="80" workbookViewId="0" topLeftCell="A1">
      <selection activeCell="A1" sqref="A1"/>
    </sheetView>
  </sheetViews>
  <sheetFormatPr defaultColWidth="9.140625" defaultRowHeight="12.75"/>
  <cols>
    <col min="1" max="1" width="8.8515625" style="19" customWidth="1"/>
    <col min="2" max="2" width="6.8515625" style="19" customWidth="1"/>
    <col min="3" max="3" width="10.28125" style="19" customWidth="1"/>
    <col min="4" max="4" width="9.8515625" style="19" customWidth="1"/>
    <col min="5" max="6" width="10.28125" style="19" customWidth="1"/>
    <col min="7" max="7" width="10.00390625" style="19" customWidth="1"/>
    <col min="8" max="8" width="11.421875" style="19" customWidth="1"/>
    <col min="9" max="9" width="12.28125" style="19" customWidth="1"/>
    <col min="10" max="16384" width="8.8515625" style="19" customWidth="1"/>
  </cols>
  <sheetData>
    <row r="1" ht="12.75">
      <c r="A1" s="509"/>
    </row>
    <row r="2" spans="6:10" ht="12.75">
      <c r="F2" s="373" t="s">
        <v>97</v>
      </c>
      <c r="G2" s="373"/>
      <c r="H2" s="373"/>
      <c r="I2" s="373"/>
      <c r="J2" s="373"/>
    </row>
    <row r="4" spans="2:10" s="20" customFormat="1" ht="12.75">
      <c r="B4" s="298" t="s">
        <v>387</v>
      </c>
      <c r="J4" s="57" t="s">
        <v>63</v>
      </c>
    </row>
    <row r="5" s="20" customFormat="1" ht="12.75"/>
    <row r="6" spans="2:10" s="20" customFormat="1" ht="18.75">
      <c r="B6" s="395" t="s">
        <v>345</v>
      </c>
      <c r="C6" s="395"/>
      <c r="D6" s="395"/>
      <c r="E6" s="395"/>
      <c r="F6" s="395"/>
      <c r="G6" s="395"/>
      <c r="H6" s="395"/>
      <c r="I6" s="395"/>
      <c r="J6" s="395"/>
    </row>
    <row r="7" s="20" customFormat="1" ht="12.75"/>
    <row r="8" spans="1:10" s="20" customFormat="1" ht="12.75" customHeight="1">
      <c r="A8" s="22"/>
      <c r="B8" s="21" t="s">
        <v>441</v>
      </c>
      <c r="C8" s="348"/>
      <c r="D8" s="348"/>
      <c r="E8" s="348"/>
      <c r="F8" s="348"/>
      <c r="G8" s="348"/>
      <c r="H8" s="348"/>
      <c r="I8" s="348"/>
      <c r="J8" s="105"/>
    </row>
    <row r="9" spans="1:10" s="20" customFormat="1" ht="12.75">
      <c r="A9" s="22"/>
      <c r="B9" s="22"/>
      <c r="C9" s="105"/>
      <c r="D9" s="105"/>
      <c r="E9" s="105"/>
      <c r="F9" s="105"/>
      <c r="G9" s="105"/>
      <c r="H9" s="105"/>
      <c r="I9" s="105"/>
      <c r="J9" s="105"/>
    </row>
    <row r="10" spans="1:10" s="20" customFormat="1" ht="17.25">
      <c r="A10" s="22"/>
      <c r="B10" s="22"/>
      <c r="C10" s="374" t="s">
        <v>242</v>
      </c>
      <c r="D10" s="318" t="s">
        <v>394</v>
      </c>
      <c r="E10" s="319" t="s">
        <v>391</v>
      </c>
      <c r="F10" s="319" t="s">
        <v>392</v>
      </c>
      <c r="G10" s="128" t="s">
        <v>395</v>
      </c>
      <c r="H10" s="319" t="s">
        <v>396</v>
      </c>
      <c r="I10" s="319" t="s">
        <v>393</v>
      </c>
      <c r="J10" s="103"/>
    </row>
    <row r="11" spans="1:10" s="20" customFormat="1" ht="15" customHeight="1">
      <c r="A11" s="22"/>
      <c r="B11" s="22"/>
      <c r="C11" s="374"/>
      <c r="D11" s="228" t="s">
        <v>350</v>
      </c>
      <c r="E11" s="375" t="s">
        <v>244</v>
      </c>
      <c r="F11" s="375" t="s">
        <v>243</v>
      </c>
      <c r="G11" s="375" t="s">
        <v>353</v>
      </c>
      <c r="H11" s="375" t="s">
        <v>351</v>
      </c>
      <c r="I11" s="376" t="s">
        <v>352</v>
      </c>
      <c r="J11" s="103"/>
    </row>
    <row r="12" spans="1:10" s="20" customFormat="1" ht="21">
      <c r="A12" s="22"/>
      <c r="B12" s="22"/>
      <c r="C12" s="374"/>
      <c r="D12" s="229" t="s">
        <v>241</v>
      </c>
      <c r="E12" s="375"/>
      <c r="F12" s="375"/>
      <c r="G12" s="375"/>
      <c r="H12" s="375"/>
      <c r="I12" s="376"/>
      <c r="J12" s="103"/>
    </row>
    <row r="13" spans="1:10" s="20" customFormat="1" ht="15">
      <c r="A13" s="22"/>
      <c r="B13" s="22"/>
      <c r="C13" s="233" t="s">
        <v>56</v>
      </c>
      <c r="D13" s="226">
        <v>100</v>
      </c>
      <c r="E13" s="110">
        <v>0.803</v>
      </c>
      <c r="F13" s="110">
        <v>0.048</v>
      </c>
      <c r="G13" s="110">
        <f aca="true" t="shared" si="0" ref="G13:G18">1-F13</f>
        <v>0.952</v>
      </c>
      <c r="H13" s="227">
        <f aca="true" t="shared" si="1" ref="H13:H18">E13/G13</f>
        <v>0.8434873949579833</v>
      </c>
      <c r="I13" s="226">
        <f aca="true" t="shared" si="2" ref="I13:I18">D13*H13</f>
        <v>84.34873949579833</v>
      </c>
      <c r="J13" s="104"/>
    </row>
    <row r="14" spans="1:10" s="20" customFormat="1" ht="15">
      <c r="A14" s="22"/>
      <c r="B14" s="22"/>
      <c r="C14" s="234" t="s">
        <v>57</v>
      </c>
      <c r="D14" s="204">
        <f>I13</f>
        <v>84.34873949579833</v>
      </c>
      <c r="E14" s="40">
        <v>0.899</v>
      </c>
      <c r="F14" s="40">
        <v>0.023</v>
      </c>
      <c r="G14" s="40">
        <f t="shared" si="0"/>
        <v>0.977</v>
      </c>
      <c r="H14" s="232">
        <f t="shared" si="1"/>
        <v>0.9201637666325486</v>
      </c>
      <c r="I14" s="204">
        <f t="shared" si="2"/>
        <v>77.61465384516141</v>
      </c>
      <c r="J14" s="104"/>
    </row>
    <row r="15" spans="1:10" s="20" customFormat="1" ht="15">
      <c r="A15" s="22"/>
      <c r="B15" s="22"/>
      <c r="C15" s="233" t="s">
        <v>58</v>
      </c>
      <c r="D15" s="226">
        <f>I14</f>
        <v>77.61465384516141</v>
      </c>
      <c r="E15" s="110">
        <v>0.887</v>
      </c>
      <c r="F15" s="110">
        <v>0.022</v>
      </c>
      <c r="G15" s="110">
        <f t="shared" si="0"/>
        <v>0.978</v>
      </c>
      <c r="H15" s="227">
        <f t="shared" si="1"/>
        <v>0.9069529652351739</v>
      </c>
      <c r="I15" s="226">
        <f t="shared" si="2"/>
        <v>70.39284045057073</v>
      </c>
      <c r="J15" s="104"/>
    </row>
    <row r="16" spans="1:10" s="20" customFormat="1" ht="15">
      <c r="A16" s="22"/>
      <c r="B16" s="22"/>
      <c r="C16" s="234" t="s">
        <v>59</v>
      </c>
      <c r="D16" s="204">
        <f>I15</f>
        <v>70.39284045057073</v>
      </c>
      <c r="E16" s="40">
        <v>0.832</v>
      </c>
      <c r="F16" s="40">
        <v>0.036</v>
      </c>
      <c r="G16" s="40">
        <f t="shared" si="0"/>
        <v>0.964</v>
      </c>
      <c r="H16" s="232">
        <f t="shared" si="1"/>
        <v>0.8630705394190872</v>
      </c>
      <c r="I16" s="204">
        <f t="shared" si="2"/>
        <v>60.753986778915824</v>
      </c>
      <c r="J16" s="104"/>
    </row>
    <row r="17" spans="1:10" s="20" customFormat="1" ht="15">
      <c r="A17" s="22"/>
      <c r="B17" s="22"/>
      <c r="C17" s="233" t="s">
        <v>60</v>
      </c>
      <c r="D17" s="226">
        <f>I16</f>
        <v>60.753986778915824</v>
      </c>
      <c r="E17" s="110">
        <v>0.883</v>
      </c>
      <c r="F17" s="110">
        <v>0.019</v>
      </c>
      <c r="G17" s="110">
        <f t="shared" si="0"/>
        <v>0.981</v>
      </c>
      <c r="H17" s="227">
        <f t="shared" si="1"/>
        <v>0.9001019367991845</v>
      </c>
      <c r="I17" s="226">
        <f t="shared" si="2"/>
        <v>54.68478116797418</v>
      </c>
      <c r="J17" s="104"/>
    </row>
    <row r="18" spans="1:10" s="20" customFormat="1" ht="18" customHeight="1" thickBot="1">
      <c r="A18" s="22"/>
      <c r="B18" s="22"/>
      <c r="C18" s="235" t="s">
        <v>61</v>
      </c>
      <c r="D18" s="205">
        <f>I17</f>
        <v>54.68478116797418</v>
      </c>
      <c r="E18" s="41">
        <v>0.969</v>
      </c>
      <c r="F18" s="41">
        <v>0.008</v>
      </c>
      <c r="G18" s="41">
        <f t="shared" si="0"/>
        <v>0.992</v>
      </c>
      <c r="H18" s="236">
        <f t="shared" si="1"/>
        <v>0.9768145161290323</v>
      </c>
      <c r="I18" s="205">
        <f t="shared" si="2"/>
        <v>53.41688805621671</v>
      </c>
      <c r="J18" s="104"/>
    </row>
    <row r="19" spans="1:10" s="20" customFormat="1" ht="12.75">
      <c r="A19" s="22"/>
      <c r="B19" s="22"/>
      <c r="C19" s="23"/>
      <c r="D19" s="23"/>
      <c r="E19" s="23"/>
      <c r="F19" s="23"/>
      <c r="G19" s="23"/>
      <c r="H19" s="23"/>
      <c r="I19" s="104"/>
      <c r="J19" s="104"/>
    </row>
    <row r="20" spans="1:10" s="20" customFormat="1" ht="12.75">
      <c r="A20" s="22"/>
      <c r="B20" s="384" t="s">
        <v>354</v>
      </c>
      <c r="C20" s="372"/>
      <c r="D20" s="372"/>
      <c r="E20" s="372"/>
      <c r="F20" s="372"/>
      <c r="G20" s="372"/>
      <c r="H20" s="372"/>
      <c r="I20" s="372"/>
      <c r="J20" s="372"/>
    </row>
    <row r="21" spans="1:10" s="20" customFormat="1" ht="12.75">
      <c r="A21" s="22"/>
      <c r="B21" s="372"/>
      <c r="C21" s="372"/>
      <c r="D21" s="372"/>
      <c r="E21" s="372"/>
      <c r="F21" s="372"/>
      <c r="G21" s="372"/>
      <c r="H21" s="372"/>
      <c r="I21" s="372"/>
      <c r="J21" s="372"/>
    </row>
    <row r="22" spans="1:10" s="20" customFormat="1" ht="12.75">
      <c r="A22" s="22"/>
      <c r="B22" s="372"/>
      <c r="C22" s="372"/>
      <c r="D22" s="372"/>
      <c r="E22" s="372"/>
      <c r="F22" s="372"/>
      <c r="G22" s="372"/>
      <c r="H22" s="372"/>
      <c r="I22" s="372"/>
      <c r="J22" s="372"/>
    </row>
    <row r="23" spans="1:10" s="20" customFormat="1" ht="12.75">
      <c r="A23" s="22"/>
      <c r="B23" s="22"/>
      <c r="C23" s="23"/>
      <c r="D23" s="23"/>
      <c r="E23" s="23"/>
      <c r="F23" s="23"/>
      <c r="G23" s="23"/>
      <c r="H23" s="23"/>
      <c r="I23" s="104"/>
      <c r="J23" s="104"/>
    </row>
    <row r="24" spans="1:10" s="20" customFormat="1" ht="15.75">
      <c r="A24" s="22"/>
      <c r="B24" s="89" t="s">
        <v>237</v>
      </c>
      <c r="C24" s="88"/>
      <c r="D24" s="88"/>
      <c r="E24" s="88"/>
      <c r="F24" s="88"/>
      <c r="G24" s="88"/>
      <c r="H24" s="381" t="s">
        <v>235</v>
      </c>
      <c r="I24" s="381"/>
      <c r="J24" s="381"/>
    </row>
    <row r="25" s="20" customFormat="1" ht="12.75"/>
    <row r="26" s="20" customFormat="1" ht="12.75"/>
    <row r="27" s="20" customFormat="1" ht="12.75"/>
    <row r="28" s="20" customFormat="1" ht="12.75"/>
    <row r="29" s="20" customFormat="1" ht="12.75"/>
    <row r="30" s="20" customFormat="1" ht="12.75"/>
    <row r="31" s="20" customFormat="1" ht="12.75"/>
    <row r="32" s="20" customFormat="1" ht="12.75"/>
    <row r="33" s="20" customFormat="1" ht="12.75"/>
    <row r="34" s="20" customFormat="1" ht="12.75"/>
    <row r="35" s="20" customFormat="1" ht="12.75"/>
    <row r="36" s="20" customFormat="1" ht="12.75"/>
    <row r="37" s="20" customFormat="1" ht="12.75"/>
    <row r="38" s="20" customFormat="1" ht="12.75"/>
    <row r="39" s="20" customFormat="1" ht="12.75"/>
    <row r="40" s="20" customFormat="1" ht="12.75"/>
    <row r="41" s="20" customFormat="1" ht="12.75"/>
    <row r="42" s="20" customFormat="1" ht="12.75"/>
    <row r="43" s="20" customFormat="1" ht="12.75"/>
    <row r="44" s="20" customFormat="1" ht="12.75"/>
  </sheetData>
  <mergeCells count="11">
    <mergeCell ref="C8:I8"/>
    <mergeCell ref="B20:J22"/>
    <mergeCell ref="H24:J24"/>
    <mergeCell ref="F2:J2"/>
    <mergeCell ref="C10:C12"/>
    <mergeCell ref="G11:G12"/>
    <mergeCell ref="E11:E12"/>
    <mergeCell ref="H11:H12"/>
    <mergeCell ref="I11:I12"/>
    <mergeCell ref="B6:J6"/>
    <mergeCell ref="F11:F12"/>
  </mergeCells>
  <hyperlinks>
    <hyperlink ref="J4" location="Índice!B6" display="Volver al índice"/>
    <hyperlink ref="B4" location="Ejercicios!B6" display="Volver a ejercicios"/>
  </hyperlinks>
  <printOptions horizontalCentered="1" verticalCentered="1"/>
  <pageMargins left="0.75" right="0.75" top="1" bottom="1" header="0.5" footer="0.5"/>
  <pageSetup horizontalDpi="600" verticalDpi="600" orientation="portrait" scale="80"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dimension ref="A1:J23"/>
  <sheetViews>
    <sheetView showGridLines="0" view="pageBreakPreview" zoomScale="80" zoomScaleSheetLayoutView="80" workbookViewId="0" topLeftCell="A1">
      <selection activeCell="A1" sqref="A1"/>
    </sheetView>
  </sheetViews>
  <sheetFormatPr defaultColWidth="9.140625" defaultRowHeight="12.75"/>
  <cols>
    <col min="2" max="2" width="7.421875" style="0" customWidth="1"/>
    <col min="8" max="8" width="14.8515625" style="0" bestFit="1" customWidth="1"/>
    <col min="10" max="10" width="11.57421875" style="0" bestFit="1" customWidth="1"/>
  </cols>
  <sheetData>
    <row r="1" ht="12.75">
      <c r="A1" s="509"/>
    </row>
    <row r="2" spans="5:9" ht="12.75">
      <c r="E2" s="349" t="s">
        <v>97</v>
      </c>
      <c r="F2" s="349"/>
      <c r="G2" s="349"/>
      <c r="H2" s="349"/>
      <c r="I2" s="349"/>
    </row>
    <row r="4" spans="2:9" s="11" customFormat="1" ht="12.75">
      <c r="B4" s="298" t="s">
        <v>387</v>
      </c>
      <c r="H4" s="351" t="s">
        <v>63</v>
      </c>
      <c r="I4" s="351"/>
    </row>
    <row r="5" s="11" customFormat="1" ht="18" customHeight="1"/>
    <row r="6" spans="2:9" s="11" customFormat="1" ht="15" customHeight="1">
      <c r="B6" s="395" t="s">
        <v>345</v>
      </c>
      <c r="C6" s="395"/>
      <c r="D6" s="395"/>
      <c r="E6" s="395"/>
      <c r="F6" s="395"/>
      <c r="G6" s="395"/>
      <c r="H6" s="395"/>
      <c r="I6" s="395"/>
    </row>
    <row r="7" spans="3:9" s="11" customFormat="1" ht="12.75">
      <c r="C7" s="13"/>
      <c r="D7" s="13"/>
      <c r="E7" s="13"/>
      <c r="F7" s="13"/>
      <c r="G7" s="13"/>
      <c r="H7" s="13"/>
      <c r="I7" s="13"/>
    </row>
    <row r="8" spans="2:9" s="11" customFormat="1" ht="16.5">
      <c r="B8" s="12" t="s">
        <v>442</v>
      </c>
      <c r="C8" s="350" t="s">
        <v>390</v>
      </c>
      <c r="D8" s="350"/>
      <c r="E8" s="350"/>
      <c r="F8" s="350"/>
      <c r="G8" s="350"/>
      <c r="H8" s="350"/>
      <c r="I8" s="13"/>
    </row>
    <row r="9" spans="3:9" s="11" customFormat="1" ht="12.75">
      <c r="C9" s="13"/>
      <c r="D9" s="13"/>
      <c r="E9" s="13"/>
      <c r="F9" s="13"/>
      <c r="G9" s="13"/>
      <c r="H9" s="211"/>
      <c r="I9" s="211"/>
    </row>
    <row r="10" spans="3:9" s="11" customFormat="1" ht="12.75">
      <c r="C10"/>
      <c r="D10" s="13"/>
      <c r="E10" s="13"/>
      <c r="F10" s="13"/>
      <c r="G10" s="13"/>
      <c r="H10" s="211"/>
      <c r="I10" s="211"/>
    </row>
    <row r="11" spans="8:10" s="11" customFormat="1" ht="12.75">
      <c r="H11" s="107"/>
      <c r="J11" s="107"/>
    </row>
    <row r="12" s="11" customFormat="1" ht="12.75"/>
    <row r="13" spans="3:8" s="11" customFormat="1" ht="15.75">
      <c r="C13" s="350" t="s">
        <v>246</v>
      </c>
      <c r="D13" s="350"/>
      <c r="E13" s="350"/>
      <c r="F13" s="350"/>
      <c r="G13" s="350"/>
      <c r="H13" s="350"/>
    </row>
    <row r="14" s="11" customFormat="1" ht="15.75">
      <c r="C14" s="92"/>
    </row>
    <row r="15" spans="3:4" s="11" customFormat="1" ht="15.75">
      <c r="C15" s="73" t="s">
        <v>247</v>
      </c>
      <c r="D15" s="18"/>
    </row>
    <row r="16" spans="3:4" s="11" customFormat="1" ht="15.75">
      <c r="C16" s="73"/>
      <c r="D16" s="18"/>
    </row>
    <row r="17" spans="3:4" s="11" customFormat="1" ht="15.75">
      <c r="C17" s="73"/>
      <c r="D17" s="18"/>
    </row>
    <row r="18" spans="3:8" s="11" customFormat="1" ht="15.75">
      <c r="C18" s="350" t="s">
        <v>248</v>
      </c>
      <c r="D18" s="350"/>
      <c r="E18" s="350"/>
      <c r="F18" s="350"/>
      <c r="G18" s="350"/>
      <c r="H18" s="350"/>
    </row>
    <row r="19" s="11" customFormat="1" ht="15.75">
      <c r="C19" s="91"/>
    </row>
    <row r="20" s="11" customFormat="1" ht="12.75">
      <c r="H20" s="108"/>
    </row>
    <row r="21" s="11" customFormat="1" ht="12.75"/>
    <row r="22" s="11" customFormat="1" ht="12.75"/>
    <row r="23" spans="2:9" s="11" customFormat="1" ht="15.75">
      <c r="B23" s="89" t="s">
        <v>237</v>
      </c>
      <c r="C23" s="88"/>
      <c r="D23" s="88"/>
      <c r="E23" s="88"/>
      <c r="F23" s="88"/>
      <c r="G23" s="381" t="s">
        <v>235</v>
      </c>
      <c r="H23" s="381"/>
      <c r="I23" s="381"/>
    </row>
    <row r="24" s="11" customFormat="1" ht="12.75"/>
    <row r="25" s="11" customFormat="1" ht="12.75"/>
    <row r="26" s="11" customFormat="1" ht="12.75"/>
    <row r="27" s="11" customFormat="1" ht="12.75"/>
    <row r="28" s="11" customFormat="1" ht="12.75"/>
    <row r="29" s="11" customFormat="1" ht="12.75"/>
    <row r="30" s="11" customFormat="1" ht="12.75"/>
    <row r="31" s="11" customFormat="1" ht="12.75"/>
    <row r="32" s="11" customFormat="1" ht="12.75"/>
    <row r="33" s="11" customFormat="1" ht="12.75"/>
    <row r="34" s="11" customFormat="1" ht="12.75"/>
    <row r="35" s="11" customFormat="1" ht="12.75"/>
    <row r="36" s="11" customFormat="1" ht="12.75"/>
    <row r="37" s="11" customFormat="1" ht="12.75"/>
  </sheetData>
  <mergeCells count="7">
    <mergeCell ref="E2:I2"/>
    <mergeCell ref="G23:I23"/>
    <mergeCell ref="C13:H13"/>
    <mergeCell ref="C18:H18"/>
    <mergeCell ref="H4:I4"/>
    <mergeCell ref="C8:H8"/>
    <mergeCell ref="B6:I6"/>
  </mergeCells>
  <hyperlinks>
    <hyperlink ref="H4" location="Índice!B6" display="Volver"/>
    <hyperlink ref="B4" location="Ejercicios!B6" display="Volver a ejercicios"/>
    <hyperlink ref="H4:I4" location="Índice!B6" display="Volver al índice"/>
  </hyperlinks>
  <printOptions horizontalCentered="1" verticalCentered="1"/>
  <pageMargins left="0.75" right="0.75" top="1" bottom="1" header="0.5" footer="0.5"/>
  <pageSetup horizontalDpi="600" verticalDpi="600" orientation="portrait" scale="80" r:id="rId5"/>
  <headerFooter alignWithMargins="0">
    <oddFooter>&amp;R&amp;A</oddFooter>
  </headerFooter>
  <legacyDrawing r:id="rId4"/>
  <oleObjects>
    <oleObject progId="Equation.3" shapeId="5115605" r:id="rId1"/>
    <oleObject progId="Equation.3" shapeId="5116515" r:id="rId2"/>
    <oleObject progId="Equation.3" shapeId="5116516" r:id="rId3"/>
  </oleObjects>
</worksheet>
</file>

<file path=xl/worksheets/sheet6.xml><?xml version="1.0" encoding="utf-8"?>
<worksheet xmlns="http://schemas.openxmlformats.org/spreadsheetml/2006/main" xmlns:r="http://schemas.openxmlformats.org/officeDocument/2006/relationships">
  <dimension ref="A1:K29"/>
  <sheetViews>
    <sheetView showGridLines="0" view="pageBreakPreview" zoomScale="80" zoomScaleSheetLayoutView="80" workbookViewId="0" topLeftCell="A1">
      <selection activeCell="A1" sqref="A1"/>
    </sheetView>
  </sheetViews>
  <sheetFormatPr defaultColWidth="9.140625" defaultRowHeight="12.75"/>
  <cols>
    <col min="1" max="1" width="6.57421875" style="0" customWidth="1"/>
    <col min="2" max="2" width="5.00390625" style="0" customWidth="1"/>
    <col min="7" max="9" width="11.57421875" style="0" bestFit="1" customWidth="1"/>
    <col min="11" max="11" width="5.7109375" style="0" customWidth="1"/>
  </cols>
  <sheetData>
    <row r="1" ht="12.75">
      <c r="A1" s="509"/>
    </row>
    <row r="2" spans="6:10" ht="12.75">
      <c r="F2" s="349" t="s">
        <v>97</v>
      </c>
      <c r="G2" s="349"/>
      <c r="H2" s="349"/>
      <c r="I2" s="349"/>
      <c r="J2" s="349"/>
    </row>
    <row r="4" spans="2:11" s="11" customFormat="1" ht="12.75">
      <c r="B4" s="298" t="s">
        <v>387</v>
      </c>
      <c r="I4" s="57"/>
      <c r="J4" s="285" t="s">
        <v>63</v>
      </c>
      <c r="K4"/>
    </row>
    <row r="5" s="11" customFormat="1" ht="12.75"/>
    <row r="6" spans="2:10" s="11" customFormat="1" ht="18.75">
      <c r="B6" s="395" t="s">
        <v>345</v>
      </c>
      <c r="C6" s="395"/>
      <c r="D6" s="395"/>
      <c r="E6" s="395"/>
      <c r="F6" s="395"/>
      <c r="G6" s="395"/>
      <c r="H6" s="395"/>
      <c r="I6" s="395"/>
      <c r="J6" s="395"/>
    </row>
    <row r="7" s="11" customFormat="1" ht="12.75"/>
    <row r="8" spans="2:10" s="11" customFormat="1" ht="15.75">
      <c r="B8" s="98" t="s">
        <v>68</v>
      </c>
      <c r="C8" s="350" t="s">
        <v>249</v>
      </c>
      <c r="D8" s="350"/>
      <c r="E8" s="350"/>
      <c r="F8" s="350"/>
      <c r="G8" s="350"/>
      <c r="H8" s="350"/>
      <c r="I8" s="350"/>
      <c r="J8" s="350"/>
    </row>
    <row r="9" spans="3:10" s="11" customFormat="1" ht="15.75">
      <c r="C9" s="92"/>
      <c r="D9" s="13"/>
      <c r="E9" s="13"/>
      <c r="F9" s="13"/>
      <c r="G9" s="13"/>
      <c r="H9" s="13"/>
      <c r="I9" s="13"/>
      <c r="J9" s="13"/>
    </row>
    <row r="10" spans="3:10" s="11" customFormat="1" ht="15.75">
      <c r="C10" s="350" t="s">
        <v>250</v>
      </c>
      <c r="D10" s="350"/>
      <c r="E10" s="350"/>
      <c r="F10" s="350"/>
      <c r="G10" s="350"/>
      <c r="H10" s="350"/>
      <c r="I10" s="350"/>
      <c r="J10" s="350"/>
    </row>
    <row r="11" spans="3:10" s="11" customFormat="1" ht="15.75">
      <c r="C11" s="93"/>
      <c r="D11" s="93"/>
      <c r="E11" s="93"/>
      <c r="F11" s="93"/>
      <c r="G11" s="93"/>
      <c r="H11" s="93"/>
      <c r="I11" s="93"/>
      <c r="J11" s="93"/>
    </row>
    <row r="12" spans="3:10" s="11" customFormat="1" ht="15.75">
      <c r="C12" s="93"/>
      <c r="D12" s="93"/>
      <c r="E12" s="93"/>
      <c r="F12" s="93"/>
      <c r="G12" s="93"/>
      <c r="H12" s="93"/>
      <c r="I12" s="93"/>
      <c r="J12" s="93"/>
    </row>
    <row r="13" s="11" customFormat="1" ht="12.75">
      <c r="C13"/>
    </row>
    <row r="14" s="11" customFormat="1" ht="15.75">
      <c r="C14" s="92"/>
    </row>
    <row r="15" spans="3:10" s="11" customFormat="1" ht="15.75">
      <c r="C15" s="350" t="s">
        <v>251</v>
      </c>
      <c r="D15" s="350"/>
      <c r="E15" s="350"/>
      <c r="F15" s="350"/>
      <c r="G15" s="350"/>
      <c r="H15" s="350"/>
      <c r="I15" s="350"/>
      <c r="J15" s="350"/>
    </row>
    <row r="16" spans="3:10" s="11" customFormat="1" ht="15.75">
      <c r="C16" s="93"/>
      <c r="D16" s="93"/>
      <c r="E16" s="93"/>
      <c r="F16" s="93"/>
      <c r="G16" s="93"/>
      <c r="H16" s="93"/>
      <c r="I16" s="93"/>
      <c r="J16" s="93"/>
    </row>
    <row r="17" spans="3:10" s="11" customFormat="1" ht="15.75">
      <c r="C17" s="93"/>
      <c r="D17" s="93"/>
      <c r="E17" s="93"/>
      <c r="F17" s="93"/>
      <c r="G17" s="93"/>
      <c r="H17" s="93"/>
      <c r="I17" s="93"/>
      <c r="J17" s="93"/>
    </row>
    <row r="18" spans="3:4" s="11" customFormat="1" ht="12.75">
      <c r="C18"/>
      <c r="D18" s="18"/>
    </row>
    <row r="19" spans="3:10" s="11" customFormat="1" ht="15.75">
      <c r="C19" s="92"/>
      <c r="J19" s="107"/>
    </row>
    <row r="20" spans="3:10" s="11" customFormat="1" ht="15.75">
      <c r="C20" s="350" t="s">
        <v>397</v>
      </c>
      <c r="D20" s="350"/>
      <c r="E20" s="350"/>
      <c r="F20" s="350"/>
      <c r="G20" s="350"/>
      <c r="H20" s="350"/>
      <c r="I20" s="350"/>
      <c r="J20" s="350"/>
    </row>
    <row r="21" spans="3:10" s="11" customFormat="1" ht="15.75">
      <c r="C21" s="93"/>
      <c r="D21" s="93"/>
      <c r="E21" s="93"/>
      <c r="F21" s="93"/>
      <c r="G21" s="93"/>
      <c r="H21" s="93"/>
      <c r="I21" s="93"/>
      <c r="J21" s="93"/>
    </row>
    <row r="22" spans="3:10" s="11" customFormat="1" ht="15.75">
      <c r="C22" s="93"/>
      <c r="D22" s="93"/>
      <c r="E22" s="93"/>
      <c r="F22" s="93"/>
      <c r="G22" s="93"/>
      <c r="H22" s="93"/>
      <c r="I22" s="93"/>
      <c r="J22" s="93"/>
    </row>
    <row r="23" s="11" customFormat="1" ht="12.75">
      <c r="C23"/>
    </row>
    <row r="24" s="11" customFormat="1" ht="15.75">
      <c r="C24" s="92"/>
    </row>
    <row r="25" spans="3:10" s="11" customFormat="1" ht="15.75">
      <c r="C25" s="350" t="s">
        <v>398</v>
      </c>
      <c r="D25" s="350"/>
      <c r="E25" s="350"/>
      <c r="F25" s="350"/>
      <c r="G25" s="350"/>
      <c r="H25" s="350"/>
      <c r="I25" s="350"/>
      <c r="J25" s="350"/>
    </row>
    <row r="26" spans="7:10" s="11" customFormat="1" ht="12.75">
      <c r="G26" s="95"/>
      <c r="H26" s="95"/>
      <c r="I26" s="95"/>
      <c r="J26" s="95"/>
    </row>
    <row r="27" spans="7:10" s="11" customFormat="1" ht="12.75">
      <c r="G27" s="95"/>
      <c r="H27" s="95"/>
      <c r="I27" s="95"/>
      <c r="J27" s="95"/>
    </row>
    <row r="28" s="11" customFormat="1" ht="12.75"/>
    <row r="29" spans="2:10" s="11" customFormat="1" ht="15.75">
      <c r="B29" s="89" t="s">
        <v>237</v>
      </c>
      <c r="C29" s="88"/>
      <c r="D29" s="88"/>
      <c r="E29" s="88"/>
      <c r="F29" s="88"/>
      <c r="G29" s="381" t="s">
        <v>235</v>
      </c>
      <c r="H29" s="381"/>
      <c r="I29" s="381"/>
      <c r="J29" s="381"/>
    </row>
    <row r="30" s="11" customFormat="1" ht="12.75"/>
    <row r="31" s="11" customFormat="1" ht="12.75"/>
    <row r="32" s="11" customFormat="1" ht="12.75"/>
    <row r="33" s="11" customFormat="1" ht="12.75"/>
    <row r="34" s="11" customFormat="1" ht="12.75"/>
    <row r="35" s="11" customFormat="1" ht="12.75"/>
    <row r="36" s="11" customFormat="1" ht="12.75"/>
    <row r="37" s="11" customFormat="1" ht="12.75"/>
    <row r="38" s="11" customFormat="1" ht="12.75"/>
    <row r="39" s="11" customFormat="1" ht="12.75"/>
    <row r="40" s="11" customFormat="1" ht="12.75"/>
    <row r="41" s="11" customFormat="1" ht="12.75"/>
    <row r="42" s="11" customFormat="1" ht="12.75"/>
    <row r="43" s="11" customFormat="1" ht="12.75"/>
    <row r="44" s="11" customFormat="1" ht="12.75"/>
  </sheetData>
  <mergeCells count="8">
    <mergeCell ref="C10:J10"/>
    <mergeCell ref="F2:J2"/>
    <mergeCell ref="B6:J6"/>
    <mergeCell ref="C8:J8"/>
    <mergeCell ref="C15:J15"/>
    <mergeCell ref="C20:J20"/>
    <mergeCell ref="C25:J25"/>
    <mergeCell ref="G29:J29"/>
  </mergeCells>
  <hyperlinks>
    <hyperlink ref="J4" location="Índice!B6" display="Volver al índice"/>
    <hyperlink ref="B4" location="Ejercicios!B6" display="Volver a ejercicios"/>
  </hyperlinks>
  <printOptions horizontalCentered="1" verticalCentered="1"/>
  <pageMargins left="0.75" right="0.75" top="1" bottom="1" header="0.5" footer="0.5"/>
  <pageSetup horizontalDpi="600" verticalDpi="600" orientation="portrait" scale="80" r:id="rId6"/>
  <headerFooter alignWithMargins="0">
    <oddFooter>&amp;R&amp;A</oddFooter>
  </headerFooter>
  <legacyDrawing r:id="rId5"/>
  <oleObjects>
    <oleObject progId="Equation.3" shapeId="5197051" r:id="rId1"/>
    <oleObject progId="Equation.3" shapeId="5197052" r:id="rId2"/>
    <oleObject progId="Equation.3" shapeId="5197055" r:id="rId3"/>
    <oleObject progId="Equation.3" shapeId="5197056" r:id="rId4"/>
  </oleObjects>
</worksheet>
</file>

<file path=xl/worksheets/sheet7.xml><?xml version="1.0" encoding="utf-8"?>
<worksheet xmlns="http://schemas.openxmlformats.org/spreadsheetml/2006/main" xmlns:r="http://schemas.openxmlformats.org/officeDocument/2006/relationships">
  <dimension ref="A1:J41"/>
  <sheetViews>
    <sheetView showGridLines="0" view="pageBreakPreview" zoomScale="80" zoomScaleSheetLayoutView="80" workbookViewId="0" topLeftCell="A1">
      <selection activeCell="A1" sqref="A1"/>
    </sheetView>
  </sheetViews>
  <sheetFormatPr defaultColWidth="9.140625" defaultRowHeight="12.75"/>
  <cols>
    <col min="2" max="2" width="6.57421875" style="0" customWidth="1"/>
    <col min="7" max="7" width="10.28125" style="0" customWidth="1"/>
    <col min="8" max="8" width="17.140625" style="0" customWidth="1"/>
  </cols>
  <sheetData>
    <row r="1" ht="12.75">
      <c r="A1" s="509"/>
    </row>
    <row r="2" spans="6:10" ht="12.75">
      <c r="F2" s="349" t="s">
        <v>97</v>
      </c>
      <c r="G2" s="349"/>
      <c r="H2" s="349"/>
      <c r="I2" s="349"/>
      <c r="J2" s="349"/>
    </row>
    <row r="4" spans="2:10" s="11" customFormat="1" ht="12.75">
      <c r="B4" s="298" t="s">
        <v>387</v>
      </c>
      <c r="I4" s="57"/>
      <c r="J4" s="57" t="s">
        <v>63</v>
      </c>
    </row>
    <row r="5" s="11" customFormat="1" ht="12.75"/>
    <row r="6" spans="2:10" s="11" customFormat="1" ht="18.75">
      <c r="B6" s="395" t="s">
        <v>345</v>
      </c>
      <c r="C6" s="395"/>
      <c r="D6" s="395"/>
      <c r="E6" s="395"/>
      <c r="F6" s="395"/>
      <c r="G6" s="395"/>
      <c r="H6" s="395"/>
      <c r="I6" s="395"/>
      <c r="J6" s="395"/>
    </row>
    <row r="7" s="11" customFormat="1" ht="12.75"/>
    <row r="8" spans="2:10" s="11" customFormat="1" ht="18" customHeight="1">
      <c r="B8" s="12" t="s">
        <v>443</v>
      </c>
      <c r="C8" s="384" t="s">
        <v>444</v>
      </c>
      <c r="D8" s="384"/>
      <c r="E8" s="384"/>
      <c r="F8" s="384"/>
      <c r="G8" s="384"/>
      <c r="H8" s="384"/>
      <c r="I8" s="384"/>
      <c r="J8" s="384"/>
    </row>
    <row r="9" spans="3:10" s="11" customFormat="1" ht="12.75">
      <c r="C9" s="384"/>
      <c r="D9" s="384"/>
      <c r="E9" s="384"/>
      <c r="F9" s="384"/>
      <c r="G9" s="384"/>
      <c r="H9" s="384"/>
      <c r="I9" s="384"/>
      <c r="J9" s="384"/>
    </row>
    <row r="10" spans="3:10" s="11" customFormat="1" ht="12.75">
      <c r="C10" s="384"/>
      <c r="D10" s="384"/>
      <c r="E10" s="384"/>
      <c r="F10" s="384"/>
      <c r="G10" s="384"/>
      <c r="H10" s="384"/>
      <c r="I10" s="384"/>
      <c r="J10" s="384"/>
    </row>
    <row r="11" spans="3:10" s="11" customFormat="1" ht="12.75">
      <c r="C11" s="217"/>
      <c r="D11" s="211"/>
      <c r="E11" s="211"/>
      <c r="F11" s="211"/>
      <c r="G11" s="13"/>
      <c r="H11" s="13"/>
      <c r="I11" s="13"/>
      <c r="J11" s="13"/>
    </row>
    <row r="12" spans="3:10" s="11" customFormat="1" ht="12.75">
      <c r="C12" s="13"/>
      <c r="D12" s="13"/>
      <c r="E12" s="13"/>
      <c r="F12" s="13"/>
      <c r="G12" s="13"/>
      <c r="H12" s="13"/>
      <c r="I12" s="13"/>
      <c r="J12" s="13"/>
    </row>
    <row r="13" spans="4:8" s="11" customFormat="1" ht="13.5" thickBot="1">
      <c r="D13" s="16"/>
      <c r="E13" s="16"/>
      <c r="F13" s="16"/>
      <c r="G13" s="16"/>
      <c r="H13" s="16"/>
    </row>
    <row r="14" spans="3:8" s="11" customFormat="1" ht="15">
      <c r="C14" s="110"/>
      <c r="D14" s="320" t="s">
        <v>399</v>
      </c>
      <c r="E14" s="320" t="s">
        <v>400</v>
      </c>
      <c r="F14" s="320" t="s">
        <v>401</v>
      </c>
      <c r="G14" s="320" t="s">
        <v>402</v>
      </c>
      <c r="H14" s="321" t="s">
        <v>403</v>
      </c>
    </row>
    <row r="15" spans="3:8" s="11" customFormat="1" ht="45.75" thickBot="1">
      <c r="C15" s="110"/>
      <c r="D15" s="119" t="s">
        <v>253</v>
      </c>
      <c r="E15" s="119" t="s">
        <v>244</v>
      </c>
      <c r="F15" s="119" t="s">
        <v>254</v>
      </c>
      <c r="G15" s="119" t="s">
        <v>255</v>
      </c>
      <c r="H15" s="119" t="s">
        <v>256</v>
      </c>
    </row>
    <row r="16" spans="3:8" s="11" customFormat="1" ht="4.5" customHeight="1">
      <c r="C16" s="110"/>
      <c r="D16" s="113"/>
      <c r="E16" s="113"/>
      <c r="F16" s="113"/>
      <c r="G16" s="113"/>
      <c r="H16" s="113"/>
    </row>
    <row r="17" spans="3:8" s="11" customFormat="1" ht="15">
      <c r="C17" s="110"/>
      <c r="D17" s="116">
        <f>'Ap_3.A.4'!L16/100</f>
        <v>0.019</v>
      </c>
      <c r="E17" s="116">
        <f>'Ap_3.A.4'!K16/100</f>
        <v>0.099</v>
      </c>
      <c r="F17" s="116">
        <f>+D17</f>
        <v>0.019</v>
      </c>
      <c r="G17" s="116">
        <f>+E17-E16</f>
        <v>0.099</v>
      </c>
      <c r="H17" s="116">
        <f>+G17*F17</f>
        <v>0.001881</v>
      </c>
    </row>
    <row r="18" spans="3:8" s="11" customFormat="1" ht="15.75">
      <c r="C18" s="112"/>
      <c r="D18" s="121">
        <f>'Ap_3.A.4'!L17/100</f>
        <v>0.05</v>
      </c>
      <c r="E18" s="121">
        <f>'Ap_3.A.4'!K17/100</f>
        <v>0.198</v>
      </c>
      <c r="F18" s="121">
        <f>+D17+D18</f>
        <v>0.069</v>
      </c>
      <c r="G18" s="121">
        <f>+E18-E17</f>
        <v>0.099</v>
      </c>
      <c r="H18" s="121">
        <f aca="true" t="shared" si="0" ref="H18:H26">+G18*F18</f>
        <v>0.006831000000000001</v>
      </c>
    </row>
    <row r="19" spans="3:8" s="11" customFormat="1" ht="15">
      <c r="C19" s="110"/>
      <c r="D19" s="116">
        <f>'Ap_3.A.4'!L18/100</f>
        <v>0.08900000000000001</v>
      </c>
      <c r="E19" s="116">
        <f>'Ap_3.A.4'!K18/100</f>
        <v>0.297</v>
      </c>
      <c r="F19" s="116">
        <f aca="true" t="shared" si="1" ref="F19:F26">+D18+D19</f>
        <v>0.139</v>
      </c>
      <c r="G19" s="116">
        <f aca="true" t="shared" si="2" ref="G19:G26">+E19-E18</f>
        <v>0.09899999999999998</v>
      </c>
      <c r="H19" s="116">
        <f t="shared" si="0"/>
        <v>0.013760999999999997</v>
      </c>
    </row>
    <row r="20" spans="3:8" s="11" customFormat="1" ht="15">
      <c r="C20" s="110"/>
      <c r="D20" s="121">
        <f>'Ap_3.A.4'!L19/100</f>
        <v>0.13699999999999998</v>
      </c>
      <c r="E20" s="121">
        <f>'Ap_3.A.4'!K19/100</f>
        <v>0.396</v>
      </c>
      <c r="F20" s="121">
        <f t="shared" si="1"/>
        <v>0.22599999999999998</v>
      </c>
      <c r="G20" s="121">
        <f t="shared" si="2"/>
        <v>0.09900000000000003</v>
      </c>
      <c r="H20" s="121">
        <f t="shared" si="0"/>
        <v>0.022374000000000005</v>
      </c>
    </row>
    <row r="21" spans="3:8" s="11" customFormat="1" ht="15">
      <c r="C21" s="110"/>
      <c r="D21" s="116">
        <f>'Ap_3.A.4'!L20/100</f>
        <v>0.195</v>
      </c>
      <c r="E21" s="116">
        <f>'Ap_3.A.4'!K20/100</f>
        <v>0.495</v>
      </c>
      <c r="F21" s="116">
        <f t="shared" si="1"/>
        <v>0.33199999999999996</v>
      </c>
      <c r="G21" s="116">
        <f t="shared" si="2"/>
        <v>0.09899999999999998</v>
      </c>
      <c r="H21" s="116">
        <f t="shared" si="0"/>
        <v>0.03286799999999999</v>
      </c>
    </row>
    <row r="22" spans="3:8" s="11" customFormat="1" ht="15">
      <c r="C22" s="110"/>
      <c r="D22" s="121">
        <f>'Ap_3.A.4'!L21/100</f>
        <v>0.265</v>
      </c>
      <c r="E22" s="121">
        <f>'Ap_3.A.4'!K21/100</f>
        <v>0.594</v>
      </c>
      <c r="F22" s="121">
        <f t="shared" si="1"/>
        <v>0.46</v>
      </c>
      <c r="G22" s="121">
        <f t="shared" si="2"/>
        <v>0.09899999999999998</v>
      </c>
      <c r="H22" s="121">
        <f t="shared" si="0"/>
        <v>0.04553999999999999</v>
      </c>
    </row>
    <row r="23" spans="3:8" s="11" customFormat="1" ht="15">
      <c r="C23" s="110"/>
      <c r="D23" s="116">
        <f>'Ap_3.A.4'!L22/100</f>
        <v>0.35100000000000003</v>
      </c>
      <c r="E23" s="116">
        <f>'Ap_3.A.4'!K22/100</f>
        <v>0.693</v>
      </c>
      <c r="F23" s="116">
        <f t="shared" si="1"/>
        <v>0.6160000000000001</v>
      </c>
      <c r="G23" s="116">
        <f t="shared" si="2"/>
        <v>0.09899999999999998</v>
      </c>
      <c r="H23" s="116">
        <f t="shared" si="0"/>
        <v>0.060984</v>
      </c>
    </row>
    <row r="24" spans="3:8" s="11" customFormat="1" ht="15">
      <c r="C24" s="110"/>
      <c r="D24" s="121">
        <f>'Ap_3.A.4'!L23/100</f>
        <v>0.461</v>
      </c>
      <c r="E24" s="121">
        <f>'Ap_3.A.4'!K23/100</f>
        <v>0.792</v>
      </c>
      <c r="F24" s="121">
        <f t="shared" si="1"/>
        <v>0.812</v>
      </c>
      <c r="G24" s="121">
        <f t="shared" si="2"/>
        <v>0.09900000000000009</v>
      </c>
      <c r="H24" s="121">
        <f t="shared" si="0"/>
        <v>0.08038800000000007</v>
      </c>
    </row>
    <row r="25" spans="3:8" s="11" customFormat="1" ht="15">
      <c r="C25" s="110"/>
      <c r="D25" s="116">
        <f>'Ap_3.A.4'!L24/100</f>
        <v>0.618</v>
      </c>
      <c r="E25" s="116">
        <f>'Ap_3.A.4'!K24/100</f>
        <v>0.8909999999999999</v>
      </c>
      <c r="F25" s="116">
        <f t="shared" si="1"/>
        <v>1.079</v>
      </c>
      <c r="G25" s="116">
        <f t="shared" si="2"/>
        <v>0.09899999999999987</v>
      </c>
      <c r="H25" s="116">
        <f t="shared" si="0"/>
        <v>0.10682099999999985</v>
      </c>
    </row>
    <row r="26" spans="3:8" s="11" customFormat="1" ht="15">
      <c r="C26" s="110"/>
      <c r="D26" s="121">
        <f>'Ap_3.A.4'!L25/100</f>
        <v>1</v>
      </c>
      <c r="E26" s="121">
        <f>'Ap_3.A.4'!K25/100</f>
        <v>1</v>
      </c>
      <c r="F26" s="121">
        <f t="shared" si="1"/>
        <v>1.6179999999999999</v>
      </c>
      <c r="G26" s="121">
        <f t="shared" si="2"/>
        <v>0.1090000000000001</v>
      </c>
      <c r="H26" s="121">
        <f t="shared" si="0"/>
        <v>0.17636200000000016</v>
      </c>
    </row>
    <row r="27" spans="3:8" s="11" customFormat="1" ht="15">
      <c r="C27" s="110"/>
      <c r="D27" s="67" t="s">
        <v>122</v>
      </c>
      <c r="E27" s="67" t="s">
        <v>252</v>
      </c>
      <c r="F27" s="67" t="s">
        <v>252</v>
      </c>
      <c r="G27" s="67" t="s">
        <v>252</v>
      </c>
      <c r="H27" s="120">
        <f>SUM(H17:H26)</f>
        <v>0.54781</v>
      </c>
    </row>
    <row r="28" spans="3:8" s="11" customFormat="1" ht="5.25" customHeight="1" thickBot="1">
      <c r="C28" s="110"/>
      <c r="D28" s="114"/>
      <c r="E28" s="114"/>
      <c r="F28" s="114"/>
      <c r="G28" s="114"/>
      <c r="H28" s="117"/>
    </row>
    <row r="29" spans="3:7" s="11" customFormat="1" ht="15">
      <c r="C29" s="110"/>
      <c r="D29" s="110"/>
      <c r="E29" s="110"/>
      <c r="F29" s="110"/>
      <c r="G29" s="110"/>
    </row>
    <row r="30" spans="3:8" s="11" customFormat="1" ht="12" customHeight="1">
      <c r="C30" s="352" t="s">
        <v>257</v>
      </c>
      <c r="D30" s="352"/>
      <c r="E30" s="352"/>
      <c r="F30" s="352"/>
      <c r="G30" s="118"/>
      <c r="H30" s="118"/>
    </row>
    <row r="31" spans="3:8" s="11" customFormat="1" ht="12" customHeight="1">
      <c r="C31" s="93"/>
      <c r="D31" s="93"/>
      <c r="E31" s="93"/>
      <c r="F31" s="93"/>
      <c r="G31" s="118"/>
      <c r="H31" s="118"/>
    </row>
    <row r="32" spans="3:8" s="11" customFormat="1" ht="12" customHeight="1">
      <c r="C32" s="93"/>
      <c r="D32" s="92"/>
      <c r="E32" s="93"/>
      <c r="F32" s="93"/>
      <c r="G32" s="118"/>
      <c r="H32" s="118"/>
    </row>
    <row r="33" spans="3:8" s="11" customFormat="1" ht="12" customHeight="1">
      <c r="C33" s="93"/>
      <c r="D33" s="93"/>
      <c r="E33" s="93"/>
      <c r="F33" s="93"/>
      <c r="G33" s="118"/>
      <c r="H33" s="118"/>
    </row>
    <row r="34" spans="3:8" s="11" customFormat="1" ht="12" customHeight="1">
      <c r="C34" s="124" t="s">
        <v>258</v>
      </c>
      <c r="D34" s="93"/>
      <c r="E34" s="93"/>
      <c r="F34" s="93"/>
      <c r="G34" s="118"/>
      <c r="H34" s="118"/>
    </row>
    <row r="35" spans="3:8" s="11" customFormat="1" ht="12" customHeight="1">
      <c r="C35" s="93"/>
      <c r="D35" s="93"/>
      <c r="E35" s="93"/>
      <c r="F35" s="93"/>
      <c r="G35" s="118"/>
      <c r="H35" s="118"/>
    </row>
    <row r="36" spans="3:8" s="11" customFormat="1" ht="12" customHeight="1">
      <c r="C36" s="93"/>
      <c r="D36" s="93"/>
      <c r="E36" s="93"/>
      <c r="F36" s="93"/>
      <c r="G36" s="118"/>
      <c r="H36" s="118"/>
    </row>
    <row r="37" spans="3:10" s="11" customFormat="1" ht="12.75">
      <c r="C37" s="353" t="s">
        <v>404</v>
      </c>
      <c r="D37" s="354"/>
      <c r="E37" s="354"/>
      <c r="F37" s="354"/>
      <c r="G37" s="354"/>
      <c r="H37" s="354"/>
      <c r="I37" s="354"/>
      <c r="J37" s="354"/>
    </row>
    <row r="38" spans="3:10" s="11" customFormat="1" ht="12.75">
      <c r="C38" s="354"/>
      <c r="D38" s="354"/>
      <c r="E38" s="354"/>
      <c r="F38" s="354"/>
      <c r="G38" s="354"/>
      <c r="H38" s="354"/>
      <c r="I38" s="354"/>
      <c r="J38" s="354"/>
    </row>
    <row r="39" spans="3:10" s="11" customFormat="1" ht="12.75">
      <c r="C39" s="355"/>
      <c r="D39" s="355"/>
      <c r="E39" s="355"/>
      <c r="F39" s="355"/>
      <c r="G39" s="355"/>
      <c r="H39" s="355"/>
      <c r="I39" s="355"/>
      <c r="J39" s="355"/>
    </row>
    <row r="40" s="11" customFormat="1" ht="12.75"/>
    <row r="41" spans="2:10" s="11" customFormat="1" ht="15.75">
      <c r="B41" s="89" t="s">
        <v>237</v>
      </c>
      <c r="C41" s="88"/>
      <c r="D41" s="88"/>
      <c r="E41" s="88"/>
      <c r="F41" s="88"/>
      <c r="G41" s="381" t="s">
        <v>235</v>
      </c>
      <c r="H41" s="381"/>
      <c r="I41" s="381"/>
      <c r="J41" s="381"/>
    </row>
    <row r="42" s="11" customFormat="1" ht="12.75"/>
    <row r="43" s="11" customFormat="1" ht="12.75"/>
    <row r="44" s="11" customFormat="1" ht="12.75"/>
    <row r="45" s="11" customFormat="1" ht="12.75"/>
    <row r="46" s="11" customFormat="1" ht="12.75"/>
    <row r="47" s="11" customFormat="1" ht="12.75"/>
    <row r="48" s="11" customFormat="1" ht="12.75"/>
    <row r="49" s="11" customFormat="1" ht="12.75"/>
    <row r="50" s="11" customFormat="1" ht="12.75"/>
    <row r="51" s="11" customFormat="1" ht="12.75"/>
    <row r="52" s="11" customFormat="1" ht="12.75"/>
  </sheetData>
  <mergeCells count="6">
    <mergeCell ref="G41:J41"/>
    <mergeCell ref="C8:J10"/>
    <mergeCell ref="F2:J2"/>
    <mergeCell ref="B6:J6"/>
    <mergeCell ref="C30:F30"/>
    <mergeCell ref="C37:J39"/>
  </mergeCells>
  <hyperlinks>
    <hyperlink ref="J4" location="Índice!B6" display="Volver al índice"/>
    <hyperlink ref="B4" location="Ejercicios!B6" display="Volver a ejercicios"/>
  </hyperlinks>
  <printOptions horizontalCentered="1" verticalCentered="1"/>
  <pageMargins left="0.75" right="0.75" top="1" bottom="1" header="0.5" footer="0.5"/>
  <pageSetup horizontalDpi="600" verticalDpi="600" orientation="portrait" scale="80" r:id="rId5"/>
  <headerFooter alignWithMargins="0">
    <oddFooter>&amp;R&amp;A</oddFooter>
  </headerFooter>
  <legacyDrawing r:id="rId4"/>
  <oleObjects>
    <oleObject progId="Equation.3" shapeId="3188303" r:id="rId2"/>
    <oleObject progId="Equation.3" shapeId="3188304" r:id="rId3"/>
  </oleObjects>
</worksheet>
</file>

<file path=xl/worksheets/sheet8.xml><?xml version="1.0" encoding="utf-8"?>
<worksheet xmlns="http://schemas.openxmlformats.org/spreadsheetml/2006/main" xmlns:r="http://schemas.openxmlformats.org/officeDocument/2006/relationships">
  <dimension ref="A1:L63"/>
  <sheetViews>
    <sheetView showGridLines="0" view="pageBreakPreview" zoomScale="80" zoomScaleSheetLayoutView="80" workbookViewId="0" topLeftCell="A1">
      <selection activeCell="A1" sqref="A1"/>
    </sheetView>
  </sheetViews>
  <sheetFormatPr defaultColWidth="9.140625" defaultRowHeight="12.75"/>
  <cols>
    <col min="2" max="2" width="7.8515625" style="0" customWidth="1"/>
    <col min="4" max="4" width="9.7109375" style="0" customWidth="1"/>
    <col min="5" max="5" width="11.7109375" style="0" customWidth="1"/>
    <col min="6" max="6" width="11.421875" style="0" bestFit="1" customWidth="1"/>
    <col min="7" max="8" width="12.00390625" style="0" bestFit="1" customWidth="1"/>
    <col min="9" max="9" width="10.140625" style="0" customWidth="1"/>
    <col min="10" max="10" width="11.28125" style="0" customWidth="1"/>
    <col min="11" max="11" width="10.7109375" style="0" customWidth="1"/>
  </cols>
  <sheetData>
    <row r="1" ht="12.75">
      <c r="A1" s="509"/>
    </row>
    <row r="2" spans="6:10" ht="12.75">
      <c r="F2" s="349" t="s">
        <v>97</v>
      </c>
      <c r="G2" s="349"/>
      <c r="H2" s="349"/>
      <c r="I2" s="349"/>
      <c r="J2" s="349"/>
    </row>
    <row r="3" spans="6:10" ht="12.75">
      <c r="F3" s="8"/>
      <c r="G3" s="8"/>
      <c r="H3" s="8"/>
      <c r="I3" s="8"/>
      <c r="J3" s="8"/>
    </row>
    <row r="4" spans="2:10" ht="12.75">
      <c r="B4" s="298" t="s">
        <v>387</v>
      </c>
      <c r="C4" s="11"/>
      <c r="D4" s="11"/>
      <c r="E4" s="11"/>
      <c r="F4" s="11"/>
      <c r="G4" s="11"/>
      <c r="H4" s="11"/>
      <c r="I4" s="57"/>
      <c r="J4" s="57" t="s">
        <v>63</v>
      </c>
    </row>
    <row r="5" spans="2:10" ht="12.75">
      <c r="B5" s="11"/>
      <c r="C5" s="11"/>
      <c r="D5" s="11"/>
      <c r="E5" s="11"/>
      <c r="F5" s="11"/>
      <c r="G5" s="11"/>
      <c r="H5" s="11"/>
      <c r="I5" s="11"/>
      <c r="J5" s="11"/>
    </row>
    <row r="6" spans="2:10" s="11" customFormat="1" ht="18.75">
      <c r="B6" s="395" t="s">
        <v>345</v>
      </c>
      <c r="C6" s="395"/>
      <c r="D6" s="395"/>
      <c r="E6" s="395"/>
      <c r="F6" s="395"/>
      <c r="G6" s="395"/>
      <c r="H6" s="395"/>
      <c r="I6" s="395"/>
      <c r="J6" s="395"/>
    </row>
    <row r="7" s="11" customFormat="1" ht="12.75"/>
    <row r="8" spans="2:3" s="11" customFormat="1" ht="15" customHeight="1">
      <c r="B8" s="12" t="s">
        <v>445</v>
      </c>
      <c r="C8" s="123" t="s">
        <v>326</v>
      </c>
    </row>
    <row r="9" spans="2:6" s="11" customFormat="1" ht="12.75">
      <c r="B9" s="15"/>
      <c r="C9" s="15"/>
      <c r="D9" s="15"/>
      <c r="E9" s="15"/>
      <c r="F9" s="15"/>
    </row>
    <row r="10" spans="2:10" s="11" customFormat="1" ht="12.75">
      <c r="B10" s="15"/>
      <c r="C10" s="122"/>
      <c r="D10" s="122"/>
      <c r="E10"/>
      <c r="F10" s="122"/>
      <c r="I10" s="95"/>
      <c r="J10" s="95"/>
    </row>
    <row r="11" spans="2:6" s="11" customFormat="1" ht="12.75">
      <c r="B11" s="15"/>
      <c r="C11" s="122"/>
      <c r="D11" s="122"/>
      <c r="E11" s="122"/>
      <c r="F11" s="122"/>
    </row>
    <row r="12" spans="2:6" s="11" customFormat="1" ht="12.75">
      <c r="B12" s="15"/>
      <c r="C12" s="122"/>
      <c r="D12" s="122"/>
      <c r="E12" s="122"/>
      <c r="F12" s="122"/>
    </row>
    <row r="13" spans="2:10" s="11" customFormat="1" ht="14.25" customHeight="1">
      <c r="B13" s="15"/>
      <c r="C13" s="356" t="s">
        <v>356</v>
      </c>
      <c r="D13" s="356"/>
      <c r="E13" s="356"/>
      <c r="F13" s="356"/>
      <c r="G13" s="356"/>
      <c r="H13" s="356"/>
      <c r="I13" s="356"/>
      <c r="J13" s="356"/>
    </row>
    <row r="14" spans="2:10" s="11" customFormat="1" ht="12.75">
      <c r="B14" s="15"/>
      <c r="C14" s="356"/>
      <c r="D14" s="356"/>
      <c r="E14" s="356"/>
      <c r="F14" s="356"/>
      <c r="G14" s="356"/>
      <c r="H14" s="356"/>
      <c r="I14" s="356"/>
      <c r="J14" s="356"/>
    </row>
    <row r="15" spans="2:6" s="11" customFormat="1" ht="12.75">
      <c r="B15" s="15"/>
      <c r="C15" s="122"/>
      <c r="D15" s="122"/>
      <c r="E15" s="122"/>
      <c r="F15" s="122"/>
    </row>
    <row r="16" spans="2:10" s="11" customFormat="1" ht="12.75">
      <c r="B16" s="15"/>
      <c r="C16" s="357"/>
      <c r="D16" s="357"/>
      <c r="E16" s="357"/>
      <c r="F16" s="357"/>
      <c r="G16" s="357"/>
      <c r="H16" s="357"/>
      <c r="I16" s="357"/>
      <c r="J16" s="357"/>
    </row>
    <row r="17" spans="2:9" s="11" customFormat="1" ht="13.5" thickBot="1">
      <c r="B17" s="15"/>
      <c r="C17" s="122"/>
      <c r="D17" s="17"/>
      <c r="E17" s="17"/>
      <c r="F17" s="17"/>
      <c r="G17" s="16"/>
      <c r="H17" s="16"/>
      <c r="I17" s="16"/>
    </row>
    <row r="18" spans="2:9" s="11" customFormat="1" ht="14.25" thickBot="1">
      <c r="B18" s="15"/>
      <c r="C18" s="122"/>
      <c r="D18" s="127" t="s">
        <v>73</v>
      </c>
      <c r="E18" s="127" t="s">
        <v>77</v>
      </c>
      <c r="F18" s="322" t="s">
        <v>405</v>
      </c>
      <c r="G18" s="322" t="s">
        <v>406</v>
      </c>
      <c r="H18" s="127" t="s">
        <v>407</v>
      </c>
      <c r="I18" s="322" t="s">
        <v>408</v>
      </c>
    </row>
    <row r="19" spans="2:9" s="11" customFormat="1" ht="12.75">
      <c r="B19" s="15"/>
      <c r="C19" s="122"/>
      <c r="D19" s="125">
        <v>1</v>
      </c>
      <c r="E19" s="125">
        <v>10</v>
      </c>
      <c r="F19" s="219">
        <f>E19/E$27</f>
        <v>0.05235602094240838</v>
      </c>
      <c r="G19" s="219">
        <f>F19*8</f>
        <v>0.418848167539267</v>
      </c>
      <c r="H19" s="219">
        <f>LN(G19)</f>
        <v>-0.8702467933727482</v>
      </c>
      <c r="I19" s="219">
        <f>F19*H19</f>
        <v>-0.04556265933888734</v>
      </c>
    </row>
    <row r="20" spans="2:9" s="11" customFormat="1" ht="12.75">
      <c r="B20" s="15"/>
      <c r="C20" s="122"/>
      <c r="D20" s="128">
        <v>2</v>
      </c>
      <c r="E20" s="128">
        <v>13</v>
      </c>
      <c r="F20" s="219">
        <f aca="true" t="shared" si="0" ref="F20:F26">E20/E$27</f>
        <v>0.06806282722513089</v>
      </c>
      <c r="G20" s="219">
        <f aca="true" t="shared" si="1" ref="G20:G26">F20*8</f>
        <v>0.5445026178010471</v>
      </c>
      <c r="H20" s="219">
        <f aca="true" t="shared" si="2" ref="H20:H26">LN(G20)</f>
        <v>-0.6078825289052572</v>
      </c>
      <c r="I20" s="219">
        <f aca="true" t="shared" si="3" ref="I20:I26">F20*H20</f>
        <v>-0.041374203538054155</v>
      </c>
    </row>
    <row r="21" spans="2:9" s="11" customFormat="1" ht="12.75">
      <c r="B21" s="15"/>
      <c r="C21" s="122"/>
      <c r="D21" s="125">
        <v>3</v>
      </c>
      <c r="E21" s="125">
        <v>8</v>
      </c>
      <c r="F21" s="219">
        <f t="shared" si="0"/>
        <v>0.041884816753926704</v>
      </c>
      <c r="G21" s="219">
        <f t="shared" si="1"/>
        <v>0.33507853403141363</v>
      </c>
      <c r="H21" s="219">
        <f t="shared" si="2"/>
        <v>-1.093390344686958</v>
      </c>
      <c r="I21" s="219">
        <f t="shared" si="3"/>
        <v>-0.04579645422772599</v>
      </c>
    </row>
    <row r="22" spans="2:9" s="11" customFormat="1" ht="12.75">
      <c r="B22" s="15"/>
      <c r="C22" s="122"/>
      <c r="D22" s="128">
        <v>4</v>
      </c>
      <c r="E22" s="128">
        <v>9</v>
      </c>
      <c r="F22" s="219">
        <f t="shared" si="0"/>
        <v>0.04712041884816754</v>
      </c>
      <c r="G22" s="219">
        <f t="shared" si="1"/>
        <v>0.3769633507853403</v>
      </c>
      <c r="H22" s="219">
        <f t="shared" si="2"/>
        <v>-0.9756073090305746</v>
      </c>
      <c r="I22" s="219">
        <f t="shared" si="3"/>
        <v>-0.0459710250328543</v>
      </c>
    </row>
    <row r="23" spans="2:9" s="11" customFormat="1" ht="12.75">
      <c r="B23" s="15"/>
      <c r="C23" s="122"/>
      <c r="D23" s="125">
        <v>5</v>
      </c>
      <c r="E23" s="125">
        <v>46</v>
      </c>
      <c r="F23" s="219">
        <f t="shared" si="0"/>
        <v>0.24083769633507854</v>
      </c>
      <c r="G23" s="219">
        <f t="shared" si="1"/>
        <v>1.9267015706806283</v>
      </c>
      <c r="H23" s="219">
        <f>LN(G23)</f>
        <v>0.655809510122301</v>
      </c>
      <c r="I23" s="219">
        <f t="shared" si="3"/>
        <v>0.15794365165249136</v>
      </c>
    </row>
    <row r="24" spans="2:9" s="11" customFormat="1" ht="12.75">
      <c r="B24" s="15"/>
      <c r="C24" s="122"/>
      <c r="D24" s="128">
        <v>6</v>
      </c>
      <c r="E24" s="128">
        <v>53</v>
      </c>
      <c r="F24" s="219">
        <f t="shared" si="0"/>
        <v>0.2774869109947644</v>
      </c>
      <c r="G24" s="219">
        <f t="shared" si="1"/>
        <v>2.2198952879581153</v>
      </c>
      <c r="H24" s="219">
        <f t="shared" si="2"/>
        <v>0.7974600271853279</v>
      </c>
      <c r="I24" s="219">
        <f t="shared" si="3"/>
        <v>0.2212847195854575</v>
      </c>
    </row>
    <row r="25" spans="2:9" s="11" customFormat="1" ht="12.75">
      <c r="B25" s="15"/>
      <c r="C25" s="122"/>
      <c r="D25" s="125">
        <v>7</v>
      </c>
      <c r="E25" s="125">
        <v>34</v>
      </c>
      <c r="F25" s="219">
        <f t="shared" si="0"/>
        <v>0.17801047120418848</v>
      </c>
      <c r="G25" s="219">
        <f t="shared" si="1"/>
        <v>1.4240837696335078</v>
      </c>
      <c r="H25" s="219">
        <f t="shared" si="2"/>
        <v>0.3535286382493674</v>
      </c>
      <c r="I25" s="219">
        <f t="shared" si="3"/>
        <v>0.06293179947894498</v>
      </c>
    </row>
    <row r="26" spans="2:9" s="11" customFormat="1" ht="12.75">
      <c r="B26" s="15"/>
      <c r="C26" s="122"/>
      <c r="D26" s="128">
        <v>8</v>
      </c>
      <c r="E26" s="128">
        <v>18</v>
      </c>
      <c r="F26" s="219">
        <f t="shared" si="0"/>
        <v>0.09424083769633508</v>
      </c>
      <c r="G26" s="219">
        <f t="shared" si="1"/>
        <v>0.7539267015706806</v>
      </c>
      <c r="H26" s="219">
        <f t="shared" si="2"/>
        <v>-0.28246012847062923</v>
      </c>
      <c r="I26" s="219">
        <f t="shared" si="3"/>
        <v>-0.026619279122886527</v>
      </c>
    </row>
    <row r="27" spans="2:9" s="11" customFormat="1" ht="13.5" thickBot="1">
      <c r="B27" s="15"/>
      <c r="C27" s="122"/>
      <c r="D27" s="126" t="s">
        <v>259</v>
      </c>
      <c r="E27" s="126">
        <f>SUM(E19:E26)</f>
        <v>191</v>
      </c>
      <c r="F27" s="126">
        <f>SUM(F19:F26)</f>
        <v>1</v>
      </c>
      <c r="G27" s="126"/>
      <c r="H27" s="126"/>
      <c r="I27" s="220">
        <f>SUM(I19:I26)</f>
        <v>0.23683654945648552</v>
      </c>
    </row>
    <row r="28" spans="2:6" s="11" customFormat="1" ht="12.75">
      <c r="B28" s="15"/>
      <c r="C28" s="122"/>
      <c r="D28" s="122"/>
      <c r="E28" s="122"/>
      <c r="F28" s="122"/>
    </row>
    <row r="29" spans="2:6" s="11" customFormat="1" ht="12.75">
      <c r="B29" s="15"/>
      <c r="C29" s="122"/>
      <c r="D29" s="122"/>
      <c r="E29" s="122"/>
      <c r="F29" s="122"/>
    </row>
    <row r="30" spans="2:6" s="11" customFormat="1" ht="12.75">
      <c r="B30" s="15"/>
      <c r="C30" s="15"/>
      <c r="D30" s="15"/>
      <c r="E30" s="15"/>
      <c r="F30" s="15"/>
    </row>
    <row r="31" spans="3:10" s="11" customFormat="1" ht="14.25" customHeight="1">
      <c r="C31" s="362" t="s">
        <v>409</v>
      </c>
      <c r="D31" s="362"/>
      <c r="E31" s="362"/>
      <c r="F31" s="362"/>
      <c r="G31" s="362"/>
      <c r="H31" s="362"/>
      <c r="I31" s="362"/>
      <c r="J31" s="362"/>
    </row>
    <row r="32" spans="3:10" s="11" customFormat="1" ht="12.75">
      <c r="C32" s="362"/>
      <c r="D32" s="362"/>
      <c r="E32" s="362"/>
      <c r="F32" s="362"/>
      <c r="G32" s="362"/>
      <c r="H32" s="362"/>
      <c r="I32" s="362"/>
      <c r="J32" s="362"/>
    </row>
    <row r="33" spans="3:10" s="11" customFormat="1" ht="12.75">
      <c r="C33" s="362"/>
      <c r="D33" s="362"/>
      <c r="E33" s="362"/>
      <c r="F33" s="362"/>
      <c r="G33" s="362"/>
      <c r="H33" s="362"/>
      <c r="I33" s="362"/>
      <c r="J33" s="362"/>
    </row>
    <row r="34" spans="3:10" s="11" customFormat="1" ht="12.75">
      <c r="C34" s="362"/>
      <c r="D34" s="362"/>
      <c r="E34" s="362"/>
      <c r="F34" s="362"/>
      <c r="G34" s="362"/>
      <c r="H34" s="362"/>
      <c r="I34" s="362"/>
      <c r="J34" s="362"/>
    </row>
    <row r="35" spans="3:10" s="11" customFormat="1" ht="12.75">
      <c r="C35" s="362"/>
      <c r="D35" s="362"/>
      <c r="E35" s="362"/>
      <c r="F35" s="362"/>
      <c r="G35" s="362"/>
      <c r="H35" s="362"/>
      <c r="I35" s="362"/>
      <c r="J35" s="362"/>
    </row>
    <row r="36" spans="3:10" s="11" customFormat="1" ht="12.75">
      <c r="C36" s="362"/>
      <c r="D36" s="362"/>
      <c r="E36" s="362"/>
      <c r="F36" s="362"/>
      <c r="G36" s="362"/>
      <c r="H36" s="362"/>
      <c r="I36" s="362"/>
      <c r="J36" s="362"/>
    </row>
    <row r="37" spans="3:10" s="11" customFormat="1" ht="12.75">
      <c r="C37" s="362"/>
      <c r="D37" s="362"/>
      <c r="E37" s="362"/>
      <c r="F37" s="362"/>
      <c r="G37" s="362"/>
      <c r="H37" s="362"/>
      <c r="I37" s="362"/>
      <c r="J37" s="362"/>
    </row>
    <row r="38" spans="3:10" s="11" customFormat="1" ht="12.75">
      <c r="C38" s="362"/>
      <c r="D38" s="362"/>
      <c r="E38" s="362"/>
      <c r="F38" s="362"/>
      <c r="G38" s="362"/>
      <c r="H38" s="362"/>
      <c r="I38" s="362"/>
      <c r="J38" s="362"/>
    </row>
    <row r="39" spans="3:10" s="11" customFormat="1" ht="12.75">
      <c r="C39" s="387" t="s">
        <v>357</v>
      </c>
      <c r="D39" s="387"/>
      <c r="E39" s="387"/>
      <c r="F39" s="387"/>
      <c r="G39" s="387"/>
      <c r="H39" s="387"/>
      <c r="I39" s="387"/>
      <c r="J39" s="387"/>
    </row>
    <row r="40" spans="3:10" s="11" customFormat="1" ht="12.75">
      <c r="C40" s="109"/>
      <c r="D40" s="109"/>
      <c r="E40" s="109"/>
      <c r="F40" s="109"/>
      <c r="G40" s="109"/>
      <c r="H40" s="109"/>
      <c r="I40" s="109"/>
      <c r="J40" s="109"/>
    </row>
    <row r="41" spans="3:10" s="11" customFormat="1" ht="12.75">
      <c r="C41" s="109"/>
      <c r="D41" s="109"/>
      <c r="E41"/>
      <c r="F41" s="109"/>
      <c r="G41" s="109"/>
      <c r="H41" s="109"/>
      <c r="I41" s="109"/>
      <c r="J41" s="109"/>
    </row>
    <row r="42" spans="3:10" s="11" customFormat="1" ht="12.75">
      <c r="C42" s="109"/>
      <c r="D42" s="109"/>
      <c r="E42" s="109"/>
      <c r="F42" s="109"/>
      <c r="G42" s="109"/>
      <c r="H42" s="109"/>
      <c r="I42" s="109"/>
      <c r="J42" s="109"/>
    </row>
    <row r="43" spans="3:10" s="11" customFormat="1" ht="12.75">
      <c r="C43" s="109"/>
      <c r="D43" s="109"/>
      <c r="E43" s="109"/>
      <c r="F43" s="109"/>
      <c r="G43" s="109"/>
      <c r="H43" s="109"/>
      <c r="I43" s="109"/>
      <c r="J43" s="109"/>
    </row>
    <row r="44" spans="3:10" s="11" customFormat="1" ht="12.75">
      <c r="C44" s="109"/>
      <c r="D44" s="109"/>
      <c r="E44" s="109"/>
      <c r="F44" s="109"/>
      <c r="G44" s="109"/>
      <c r="H44" s="109"/>
      <c r="I44" s="109"/>
      <c r="J44" s="109"/>
    </row>
    <row r="45" spans="3:10" s="11" customFormat="1" ht="12.75">
      <c r="C45" s="124" t="s">
        <v>261</v>
      </c>
      <c r="D45" s="109"/>
      <c r="E45" s="109"/>
      <c r="F45" s="109"/>
      <c r="G45" s="109"/>
      <c r="H45" s="109"/>
      <c r="I45" s="109"/>
      <c r="J45" s="109"/>
    </row>
    <row r="46" spans="3:10" s="11" customFormat="1" ht="13.5">
      <c r="C46" s="312" t="s">
        <v>410</v>
      </c>
      <c r="D46" s="109"/>
      <c r="E46" s="109"/>
      <c r="F46" s="109"/>
      <c r="G46" s="109"/>
      <c r="H46" s="109"/>
      <c r="I46" s="109"/>
      <c r="J46" s="109"/>
    </row>
    <row r="47" spans="3:10" s="11" customFormat="1" ht="14.25">
      <c r="C47" s="312" t="s">
        <v>411</v>
      </c>
      <c r="D47" s="109"/>
      <c r="E47" s="109"/>
      <c r="F47" s="109"/>
      <c r="G47" s="109"/>
      <c r="H47" s="109"/>
      <c r="I47" s="109"/>
      <c r="J47" s="109"/>
    </row>
    <row r="48" spans="2:10" s="11" customFormat="1" ht="13.5">
      <c r="B48"/>
      <c r="C48" s="124" t="s">
        <v>414</v>
      </c>
      <c r="E48" s="14"/>
      <c r="F48" s="14"/>
      <c r="G48" s="14"/>
      <c r="H48" s="14"/>
      <c r="I48" s="14"/>
      <c r="J48" s="14"/>
    </row>
    <row r="49" spans="3:12" s="11" customFormat="1" ht="12.75">
      <c r="C49" s="218"/>
      <c r="D49" s="58"/>
      <c r="E49" s="58"/>
      <c r="F49" s="58"/>
      <c r="G49" s="58"/>
      <c r="H49" s="58"/>
      <c r="I49" s="58"/>
      <c r="J49" s="58"/>
      <c r="K49" s="95"/>
      <c r="L49" s="95"/>
    </row>
    <row r="50" spans="3:9" s="11" customFormat="1" ht="13.5" thickBot="1">
      <c r="C50" s="122"/>
      <c r="D50" s="17"/>
      <c r="E50" s="17"/>
      <c r="F50" s="17"/>
      <c r="G50" s="16"/>
      <c r="H50" s="16"/>
      <c r="I50" s="15"/>
    </row>
    <row r="51" spans="3:9" s="11" customFormat="1" ht="27.75" thickBot="1">
      <c r="C51" s="122"/>
      <c r="D51" s="127" t="s">
        <v>73</v>
      </c>
      <c r="E51" s="127" t="s">
        <v>77</v>
      </c>
      <c r="F51" s="322" t="s">
        <v>328</v>
      </c>
      <c r="G51" s="127" t="s">
        <v>412</v>
      </c>
      <c r="H51" s="322" t="s">
        <v>413</v>
      </c>
      <c r="I51" s="125"/>
    </row>
    <row r="52" spans="3:9" s="11" customFormat="1" ht="12.75">
      <c r="C52" s="122"/>
      <c r="D52" s="125">
        <v>1</v>
      </c>
      <c r="E52" s="125">
        <v>10</v>
      </c>
      <c r="F52" s="219">
        <f>E52/E$61</f>
        <v>0.418848167539267</v>
      </c>
      <c r="G52" s="219">
        <f>LN(F52)</f>
        <v>-0.8702467933727482</v>
      </c>
      <c r="H52" s="219">
        <f>F52*G52</f>
        <v>-0.3645012747110987</v>
      </c>
      <c r="I52" s="125"/>
    </row>
    <row r="53" spans="3:9" s="11" customFormat="1" ht="12.75">
      <c r="C53" s="122"/>
      <c r="D53" s="128">
        <v>2</v>
      </c>
      <c r="E53" s="128">
        <v>13</v>
      </c>
      <c r="F53" s="225">
        <f aca="true" t="shared" si="4" ref="F53:F59">E53/E$61</f>
        <v>0.5445026178010471</v>
      </c>
      <c r="G53" s="225">
        <f aca="true" t="shared" si="5" ref="G53:G59">LN(F53)</f>
        <v>-0.6078825289052572</v>
      </c>
      <c r="H53" s="225">
        <f aca="true" t="shared" si="6" ref="H53:H59">F53*G53</f>
        <v>-0.33099362830443324</v>
      </c>
      <c r="I53" s="125"/>
    </row>
    <row r="54" spans="3:9" s="11" customFormat="1" ht="12.75">
      <c r="C54" s="122"/>
      <c r="D54" s="125">
        <v>3</v>
      </c>
      <c r="E54" s="125">
        <v>8</v>
      </c>
      <c r="F54" s="219">
        <f t="shared" si="4"/>
        <v>0.33507853403141363</v>
      </c>
      <c r="G54" s="219">
        <f t="shared" si="5"/>
        <v>-1.093390344686958</v>
      </c>
      <c r="H54" s="219">
        <f t="shared" si="6"/>
        <v>-0.36637163382180793</v>
      </c>
      <c r="I54" s="125"/>
    </row>
    <row r="55" spans="3:9" s="11" customFormat="1" ht="12.75">
      <c r="C55" s="122"/>
      <c r="D55" s="128">
        <v>4</v>
      </c>
      <c r="E55" s="128">
        <v>9</v>
      </c>
      <c r="F55" s="225">
        <f t="shared" si="4"/>
        <v>0.3769633507853403</v>
      </c>
      <c r="G55" s="225">
        <f t="shared" si="5"/>
        <v>-0.9756073090305746</v>
      </c>
      <c r="H55" s="225">
        <f t="shared" si="6"/>
        <v>-0.3677682002628344</v>
      </c>
      <c r="I55" s="125"/>
    </row>
    <row r="56" spans="3:9" s="11" customFormat="1" ht="12.75">
      <c r="C56" s="122"/>
      <c r="D56" s="125">
        <v>5</v>
      </c>
      <c r="E56" s="125">
        <v>46</v>
      </c>
      <c r="F56" s="219">
        <f t="shared" si="4"/>
        <v>1.9267015706806283</v>
      </c>
      <c r="G56" s="219">
        <f t="shared" si="5"/>
        <v>0.655809510122301</v>
      </c>
      <c r="H56" s="219">
        <f t="shared" si="6"/>
        <v>1.2635492132199309</v>
      </c>
      <c r="I56" s="125"/>
    </row>
    <row r="57" spans="3:9" s="11" customFormat="1" ht="12.75">
      <c r="C57" s="122"/>
      <c r="D57" s="128">
        <v>6</v>
      </c>
      <c r="E57" s="128">
        <v>53</v>
      </c>
      <c r="F57" s="225">
        <f t="shared" si="4"/>
        <v>2.2198952879581153</v>
      </c>
      <c r="G57" s="225">
        <f t="shared" si="5"/>
        <v>0.7974600271853279</v>
      </c>
      <c r="H57" s="225">
        <f t="shared" si="6"/>
        <v>1.77027775668366</v>
      </c>
      <c r="I57" s="125"/>
    </row>
    <row r="58" spans="3:9" s="11" customFormat="1" ht="12.75">
      <c r="C58" s="122"/>
      <c r="D58" s="125">
        <v>7</v>
      </c>
      <c r="E58" s="125">
        <v>34</v>
      </c>
      <c r="F58" s="219">
        <f t="shared" si="4"/>
        <v>1.4240837696335078</v>
      </c>
      <c r="G58" s="219">
        <f t="shared" si="5"/>
        <v>0.3535286382493674</v>
      </c>
      <c r="H58" s="219">
        <f t="shared" si="6"/>
        <v>0.5034543958315598</v>
      </c>
      <c r="I58" s="125"/>
    </row>
    <row r="59" spans="3:9" s="11" customFormat="1" ht="12.75">
      <c r="C59" s="122"/>
      <c r="D59" s="128">
        <v>8</v>
      </c>
      <c r="E59" s="128">
        <v>18</v>
      </c>
      <c r="F59" s="225">
        <f t="shared" si="4"/>
        <v>0.7539267015706806</v>
      </c>
      <c r="G59" s="225">
        <f t="shared" si="5"/>
        <v>-0.28246012847062923</v>
      </c>
      <c r="H59" s="225">
        <f t="shared" si="6"/>
        <v>-0.2129542329830922</v>
      </c>
      <c r="I59" s="125"/>
    </row>
    <row r="60" spans="3:9" s="11" customFormat="1" ht="12.75">
      <c r="C60" s="122"/>
      <c r="D60" s="125" t="s">
        <v>259</v>
      </c>
      <c r="E60" s="125">
        <f>SUM(E52:E59)</f>
        <v>191</v>
      </c>
      <c r="F60" s="219"/>
      <c r="G60" s="219"/>
      <c r="H60" s="219">
        <f>SUM(H52:H59)</f>
        <v>1.8946923956518842</v>
      </c>
      <c r="I60" s="125"/>
    </row>
    <row r="61" spans="3:9" s="11" customFormat="1" ht="13.5" thickBot="1">
      <c r="C61" s="122"/>
      <c r="D61" s="66" t="s">
        <v>327</v>
      </c>
      <c r="E61" s="66">
        <f>E60/8</f>
        <v>23.875</v>
      </c>
      <c r="F61" s="237"/>
      <c r="G61" s="237"/>
      <c r="H61" s="237">
        <f>H60/8</f>
        <v>0.23683654945648552</v>
      </c>
      <c r="I61" s="239"/>
    </row>
    <row r="62" spans="3:8" s="11" customFormat="1" ht="12.75">
      <c r="C62" s="122"/>
      <c r="D62" s="238"/>
      <c r="E62" s="67"/>
      <c r="F62" s="221"/>
      <c r="G62" s="222"/>
      <c r="H62" s="222"/>
    </row>
    <row r="63" spans="2:10" s="11" customFormat="1" ht="15.75">
      <c r="B63" s="89" t="s">
        <v>237</v>
      </c>
      <c r="C63" s="88"/>
      <c r="D63" s="88"/>
      <c r="E63" s="88"/>
      <c r="F63" s="88"/>
      <c r="G63" s="381" t="s">
        <v>235</v>
      </c>
      <c r="H63" s="381"/>
      <c r="I63" s="381"/>
      <c r="J63" s="381"/>
    </row>
    <row r="64" s="11" customFormat="1" ht="12.75"/>
    <row r="65" s="11" customFormat="1" ht="12.75"/>
    <row r="66" s="11" customFormat="1" ht="12.75"/>
    <row r="67" s="11" customFormat="1" ht="12.75"/>
    <row r="68" s="11" customFormat="1" ht="12.75"/>
    <row r="69" s="11" customFormat="1" ht="12.75"/>
    <row r="70" s="11" customFormat="1" ht="12.75"/>
    <row r="71" s="11" customFormat="1" ht="12.75"/>
    <row r="72" s="11" customFormat="1" ht="12.75"/>
    <row r="73" s="11" customFormat="1" ht="12.75"/>
    <row r="74" s="11" customFormat="1" ht="12.75"/>
    <row r="75" s="11" customFormat="1" ht="12.75"/>
    <row r="76" s="11" customFormat="1" ht="12.75"/>
    <row r="77" s="11" customFormat="1" ht="12.75"/>
    <row r="78" s="11" customFormat="1" ht="12.75"/>
  </sheetData>
  <mergeCells count="7">
    <mergeCell ref="F2:J2"/>
    <mergeCell ref="B6:J6"/>
    <mergeCell ref="G63:J63"/>
    <mergeCell ref="C13:J14"/>
    <mergeCell ref="C31:J38"/>
    <mergeCell ref="C16:J16"/>
    <mergeCell ref="C39:J39"/>
  </mergeCells>
  <hyperlinks>
    <hyperlink ref="J4" location="Índice!B6" display="Volver al índice"/>
    <hyperlink ref="B4" location="Ejercicios!B6" display="Volver a ejercicios"/>
  </hyperlinks>
  <printOptions horizontalCentered="1" verticalCentered="1"/>
  <pageMargins left="0.75" right="0.75" top="1" bottom="1" header="0.5" footer="0.5"/>
  <pageSetup horizontalDpi="600" verticalDpi="600" orientation="portrait" scale="78" r:id="rId5"/>
  <headerFooter alignWithMargins="0">
    <oddFooter>&amp;R&amp;A</oddFooter>
  </headerFooter>
  <legacyDrawing r:id="rId4"/>
  <oleObjects>
    <oleObject progId="Equation.3" shapeId="3252650" r:id="rId1"/>
    <oleObject progId="Equation.3" shapeId="25807251" r:id="rId2"/>
    <oleObject progId="Equation.3" shapeId="25809953" r:id="rId3"/>
  </oleObjects>
</worksheet>
</file>

<file path=xl/worksheets/sheet9.xml><?xml version="1.0" encoding="utf-8"?>
<worksheet xmlns="http://schemas.openxmlformats.org/spreadsheetml/2006/main" xmlns:r="http://schemas.openxmlformats.org/officeDocument/2006/relationships">
  <dimension ref="A1:L90"/>
  <sheetViews>
    <sheetView showGridLines="0" view="pageBreakPreview" zoomScale="80" zoomScaleSheetLayoutView="80" workbookViewId="0" topLeftCell="A1">
      <selection activeCell="A1" sqref="A1"/>
    </sheetView>
  </sheetViews>
  <sheetFormatPr defaultColWidth="9.140625" defaultRowHeight="12.75"/>
  <cols>
    <col min="2" max="2" width="8.00390625" style="0" customWidth="1"/>
    <col min="3" max="3" width="10.28125" style="0" customWidth="1"/>
    <col min="5" max="5" width="11.421875" style="0" bestFit="1" customWidth="1"/>
    <col min="9" max="9" width="11.00390625" style="0" customWidth="1"/>
  </cols>
  <sheetData>
    <row r="1" ht="12.75">
      <c r="A1" s="509"/>
    </row>
    <row r="2" spans="6:12" ht="12.75">
      <c r="F2" s="349" t="s">
        <v>97</v>
      </c>
      <c r="G2" s="349"/>
      <c r="H2" s="349"/>
      <c r="I2" s="349"/>
      <c r="J2" s="349"/>
      <c r="K2" s="349"/>
      <c r="L2" s="349"/>
    </row>
    <row r="3" spans="6:12" ht="12.75">
      <c r="F3" s="8"/>
      <c r="G3" s="8"/>
      <c r="H3" s="8"/>
      <c r="I3" s="8"/>
      <c r="J3" s="8"/>
      <c r="K3" s="8"/>
      <c r="L3" s="8"/>
    </row>
    <row r="4" spans="2:12" ht="12.75">
      <c r="B4" s="298" t="s">
        <v>387</v>
      </c>
      <c r="C4" s="11"/>
      <c r="D4" s="11"/>
      <c r="E4" s="11"/>
      <c r="F4" s="11"/>
      <c r="G4" s="11"/>
      <c r="H4" s="11"/>
      <c r="I4" s="57"/>
      <c r="J4" s="57"/>
      <c r="K4" s="57"/>
      <c r="L4" s="57" t="s">
        <v>63</v>
      </c>
    </row>
    <row r="5" spans="2:12" ht="12.75">
      <c r="B5" s="11"/>
      <c r="C5" s="11"/>
      <c r="D5" s="11"/>
      <c r="E5" s="11"/>
      <c r="F5" s="11"/>
      <c r="G5" s="11"/>
      <c r="H5" s="11"/>
      <c r="I5" s="11"/>
      <c r="J5" s="11"/>
      <c r="K5" s="11"/>
      <c r="L5" s="11"/>
    </row>
    <row r="6" spans="2:12" ht="18.75">
      <c r="B6" s="395" t="s">
        <v>345</v>
      </c>
      <c r="C6" s="395"/>
      <c r="D6" s="395"/>
      <c r="E6" s="395"/>
      <c r="F6" s="395"/>
      <c r="G6" s="395"/>
      <c r="H6" s="395"/>
      <c r="I6" s="395"/>
      <c r="J6" s="395"/>
      <c r="K6" s="395"/>
      <c r="L6" s="395"/>
    </row>
    <row r="7" s="11" customFormat="1" ht="12.75"/>
    <row r="8" spans="2:12" s="11" customFormat="1" ht="18" customHeight="1">
      <c r="B8" s="12" t="s">
        <v>446</v>
      </c>
      <c r="C8" s="333" t="s">
        <v>260</v>
      </c>
      <c r="D8" s="333"/>
      <c r="E8" s="333"/>
      <c r="F8" s="333"/>
      <c r="G8" s="333"/>
      <c r="H8" s="333"/>
      <c r="I8" s="333"/>
      <c r="J8" s="333"/>
      <c r="K8" s="333"/>
      <c r="L8" s="333"/>
    </row>
    <row r="9" s="11" customFormat="1" ht="15.75">
      <c r="C9" s="73"/>
    </row>
    <row r="10" s="11" customFormat="1" ht="12.75">
      <c r="C10"/>
    </row>
    <row r="11" spans="3:12" s="11" customFormat="1" ht="12.75">
      <c r="C11" s="335" t="s">
        <v>261</v>
      </c>
      <c r="D11" s="335"/>
      <c r="E11" s="335"/>
      <c r="F11" s="335"/>
      <c r="G11" s="335"/>
      <c r="H11" s="335"/>
      <c r="I11" s="335"/>
      <c r="J11" s="335"/>
      <c r="K11" s="335"/>
      <c r="L11" s="335"/>
    </row>
    <row r="12" s="11" customFormat="1" ht="18.75">
      <c r="C12" s="129"/>
    </row>
    <row r="13" spans="3:5" s="11" customFormat="1" ht="18.75">
      <c r="C13" s="129" t="s">
        <v>262</v>
      </c>
      <c r="E13"/>
    </row>
    <row r="14" s="11" customFormat="1" ht="12.75">
      <c r="C14"/>
    </row>
    <row r="15" s="11" customFormat="1" ht="12.75">
      <c r="C15"/>
    </row>
    <row r="16" spans="3:5" s="11" customFormat="1" ht="12.75">
      <c r="C16"/>
      <c r="E16"/>
    </row>
    <row r="17" s="11" customFormat="1" ht="12.75">
      <c r="C17"/>
    </row>
    <row r="18" s="11" customFormat="1" ht="12.75">
      <c r="C18"/>
    </row>
    <row r="19" spans="3:12" s="11" customFormat="1" ht="12.75">
      <c r="C19" s="12" t="s">
        <v>263</v>
      </c>
      <c r="D19" s="140"/>
      <c r="E19" s="140"/>
      <c r="F19" s="140"/>
      <c r="G19" s="140"/>
      <c r="H19" s="140"/>
      <c r="I19" s="140"/>
      <c r="J19" s="140"/>
      <c r="K19" s="140"/>
      <c r="L19" s="140"/>
    </row>
    <row r="20" spans="3:12" s="11" customFormat="1" ht="15.75">
      <c r="C20" s="141"/>
      <c r="D20" s="140"/>
      <c r="E20" s="140"/>
      <c r="F20" s="140"/>
      <c r="G20" s="140"/>
      <c r="H20" s="140"/>
      <c r="I20" s="140"/>
      <c r="J20" s="140"/>
      <c r="K20" s="140"/>
      <c r="L20" s="140"/>
    </row>
    <row r="21" spans="3:12" s="11" customFormat="1" ht="13.5">
      <c r="C21" s="336" t="s">
        <v>415</v>
      </c>
      <c r="D21" s="352"/>
      <c r="E21" s="352"/>
      <c r="F21" s="352"/>
      <c r="G21" s="352"/>
      <c r="H21" s="352"/>
      <c r="I21" s="352"/>
      <c r="J21" s="352"/>
      <c r="K21" s="352"/>
      <c r="L21" s="352"/>
    </row>
    <row r="22" spans="3:12" s="11" customFormat="1" ht="13.5">
      <c r="C22" s="336" t="s">
        <v>416</v>
      </c>
      <c r="D22" s="352"/>
      <c r="E22" s="352"/>
      <c r="F22" s="352"/>
      <c r="G22" s="352"/>
      <c r="H22" s="352"/>
      <c r="I22" s="352"/>
      <c r="J22" s="352"/>
      <c r="K22" s="352"/>
      <c r="L22" s="352"/>
    </row>
    <row r="23" spans="3:12" s="11" customFormat="1" ht="13.5">
      <c r="C23" s="312" t="s">
        <v>417</v>
      </c>
      <c r="D23" s="140"/>
      <c r="E23" s="140"/>
      <c r="F23" s="140"/>
      <c r="G23" s="140"/>
      <c r="H23" s="140"/>
      <c r="I23" s="140"/>
      <c r="J23" s="140"/>
      <c r="K23" s="140"/>
      <c r="L23" s="140"/>
    </row>
    <row r="24" spans="3:12" s="11" customFormat="1" ht="13.5">
      <c r="C24" s="312" t="s">
        <v>418</v>
      </c>
      <c r="D24" s="140"/>
      <c r="E24" s="140"/>
      <c r="F24" s="140"/>
      <c r="G24" s="140"/>
      <c r="H24" s="140"/>
      <c r="I24" s="140"/>
      <c r="J24" s="140"/>
      <c r="K24" s="140"/>
      <c r="L24" s="140"/>
    </row>
    <row r="25" spans="3:12" s="11" customFormat="1" ht="12.75">
      <c r="C25" s="140"/>
      <c r="D25" s="140"/>
      <c r="E25" s="140"/>
      <c r="F25" s="140"/>
      <c r="G25" s="140"/>
      <c r="H25" s="140"/>
      <c r="I25" s="140"/>
      <c r="J25" s="140"/>
      <c r="K25" s="140"/>
      <c r="L25" s="140"/>
    </row>
    <row r="26" spans="3:12" s="11" customFormat="1" ht="12.75">
      <c r="C26" s="124" t="s">
        <v>358</v>
      </c>
      <c r="D26" s="131"/>
      <c r="E26" s="131"/>
      <c r="F26" s="131"/>
      <c r="G26" s="131"/>
      <c r="H26" s="131"/>
      <c r="I26" s="131"/>
      <c r="J26" s="131"/>
      <c r="K26" s="131"/>
      <c r="L26" s="140"/>
    </row>
    <row r="27" spans="3:11" s="11" customFormat="1" ht="12.75">
      <c r="C27" s="334"/>
      <c r="D27" s="334"/>
      <c r="E27" s="334"/>
      <c r="F27" s="334"/>
      <c r="G27" s="334"/>
      <c r="H27" s="334"/>
      <c r="I27" s="334"/>
      <c r="J27" s="67"/>
      <c r="K27" s="67"/>
    </row>
    <row r="28" spans="3:11" s="11" customFormat="1" ht="13.5" thickBot="1">
      <c r="C28" s="115"/>
      <c r="D28" s="115"/>
      <c r="E28" s="115"/>
      <c r="F28" s="115"/>
      <c r="G28" s="115"/>
      <c r="H28" s="115"/>
      <c r="I28" s="115"/>
      <c r="J28" s="115"/>
      <c r="K28" s="115"/>
    </row>
    <row r="29" spans="3:11" s="11" customFormat="1" ht="4.5" customHeight="1">
      <c r="C29" s="134"/>
      <c r="D29" s="134"/>
      <c r="E29" s="134"/>
      <c r="F29" s="134"/>
      <c r="G29" s="134"/>
      <c r="H29" s="134"/>
      <c r="I29" s="134"/>
      <c r="J29" s="134"/>
      <c r="K29" s="134"/>
    </row>
    <row r="30" spans="3:11" s="11" customFormat="1" ht="14.25">
      <c r="C30" s="111" t="s">
        <v>73</v>
      </c>
      <c r="D30" s="111" t="s">
        <v>77</v>
      </c>
      <c r="E30" s="297" t="s">
        <v>419</v>
      </c>
      <c r="F30" s="297" t="s">
        <v>420</v>
      </c>
      <c r="G30" s="297" t="s">
        <v>421</v>
      </c>
      <c r="H30" s="111" t="s">
        <v>422</v>
      </c>
      <c r="I30" s="297" t="s">
        <v>423</v>
      </c>
      <c r="J30" s="297" t="s">
        <v>424</v>
      </c>
      <c r="K30" s="297" t="s">
        <v>323</v>
      </c>
    </row>
    <row r="31" spans="3:11" s="11" customFormat="1" ht="5.25" customHeight="1" thickBot="1">
      <c r="C31" s="135"/>
      <c r="D31" s="135"/>
      <c r="E31" s="136"/>
      <c r="F31" s="135"/>
      <c r="G31" s="135"/>
      <c r="H31" s="135"/>
      <c r="I31" s="135"/>
      <c r="J31" s="135"/>
      <c r="K31" s="135"/>
    </row>
    <row r="32" spans="3:11" s="11" customFormat="1" ht="5.25" customHeight="1">
      <c r="C32" s="125"/>
      <c r="D32" s="125"/>
      <c r="E32" s="138"/>
      <c r="F32" s="125"/>
      <c r="G32" s="125"/>
      <c r="H32" s="125"/>
      <c r="I32" s="125"/>
      <c r="J32" s="125"/>
      <c r="K32" s="125"/>
    </row>
    <row r="33" spans="3:11" s="11" customFormat="1" ht="12.75">
      <c r="C33" s="332" t="s">
        <v>80</v>
      </c>
      <c r="D33" s="332"/>
      <c r="E33" s="332"/>
      <c r="F33" s="332"/>
      <c r="G33" s="332"/>
      <c r="H33" s="332"/>
      <c r="I33" s="332"/>
      <c r="J33" s="332"/>
      <c r="K33" s="332"/>
    </row>
    <row r="34" spans="3:11" s="11" customFormat="1" ht="3" customHeight="1">
      <c r="C34" s="52"/>
      <c r="D34" s="52"/>
      <c r="E34" s="52"/>
      <c r="F34" s="52"/>
      <c r="G34" s="52"/>
      <c r="H34" s="52"/>
      <c r="I34" s="52"/>
      <c r="J34" s="52"/>
      <c r="K34" s="52"/>
    </row>
    <row r="35" spans="3:11" s="11" customFormat="1" ht="12.75">
      <c r="C35" s="125">
        <v>1</v>
      </c>
      <c r="D35" s="125">
        <v>10</v>
      </c>
      <c r="E35" s="138"/>
      <c r="F35" s="142">
        <f>D35/D$39</f>
        <v>0.25</v>
      </c>
      <c r="G35" s="142">
        <f>F35*4</f>
        <v>1</v>
      </c>
      <c r="H35" s="142">
        <f>LN(G35)</f>
        <v>0</v>
      </c>
      <c r="I35" s="142">
        <f>F35*H35</f>
        <v>0</v>
      </c>
      <c r="J35" s="142"/>
      <c r="K35" s="142"/>
    </row>
    <row r="36" spans="3:11" s="11" customFormat="1" ht="12.75">
      <c r="C36" s="128">
        <v>2</v>
      </c>
      <c r="D36" s="128">
        <v>13</v>
      </c>
      <c r="E36" s="137"/>
      <c r="F36" s="244">
        <f>D36/D$39</f>
        <v>0.325</v>
      </c>
      <c r="G36" s="244">
        <f>F36*4</f>
        <v>1.3</v>
      </c>
      <c r="H36" s="244">
        <f>LN(G36)</f>
        <v>0.26236426446749106</v>
      </c>
      <c r="I36" s="244">
        <f>F36*H36</f>
        <v>0.0852683859519346</v>
      </c>
      <c r="J36" s="244"/>
      <c r="K36" s="244"/>
    </row>
    <row r="37" spans="3:11" s="11" customFormat="1" ht="12.75">
      <c r="C37" s="125">
        <v>3</v>
      </c>
      <c r="D37" s="125">
        <v>8</v>
      </c>
      <c r="E37" s="138"/>
      <c r="F37" s="142">
        <f>D37/D$39</f>
        <v>0.2</v>
      </c>
      <c r="G37" s="142">
        <f>F37*4</f>
        <v>0.8</v>
      </c>
      <c r="H37" s="142">
        <f>LN(G37)</f>
        <v>-0.2231435513142097</v>
      </c>
      <c r="I37" s="142">
        <f>F37*H37</f>
        <v>-0.044628710262841945</v>
      </c>
      <c r="J37" s="142"/>
      <c r="K37" s="142"/>
    </row>
    <row r="38" spans="3:11" s="11" customFormat="1" ht="12.75">
      <c r="C38" s="128">
        <v>4</v>
      </c>
      <c r="D38" s="128">
        <v>9</v>
      </c>
      <c r="E38" s="137"/>
      <c r="F38" s="244">
        <f>D38/D$39</f>
        <v>0.225</v>
      </c>
      <c r="G38" s="244">
        <f>F38*4</f>
        <v>0.9</v>
      </c>
      <c r="H38" s="244">
        <f>LN(G38)</f>
        <v>-0.10536051565782628</v>
      </c>
      <c r="I38" s="244">
        <f>F38*H38</f>
        <v>-0.023706116023010915</v>
      </c>
      <c r="J38" s="244"/>
      <c r="K38" s="244"/>
    </row>
    <row r="39" spans="3:11" s="11" customFormat="1" ht="12.75">
      <c r="C39" s="125" t="s">
        <v>264</v>
      </c>
      <c r="D39" s="125">
        <v>40</v>
      </c>
      <c r="E39" s="138">
        <f>D39/D48</f>
        <v>0.2094240837696335</v>
      </c>
      <c r="F39" s="142">
        <f>SUM(F35:F38)</f>
        <v>0.9999999999999999</v>
      </c>
      <c r="G39" s="142"/>
      <c r="H39" s="142"/>
      <c r="I39" s="142">
        <f>SUM(I35:I38)</f>
        <v>0.016933559666081743</v>
      </c>
      <c r="J39" s="206">
        <f>E39*I39</f>
        <v>0.00354629521802759</v>
      </c>
      <c r="K39" s="206">
        <f>E39*LN(E39*8/4)</f>
        <v>-0.18225063735554936</v>
      </c>
    </row>
    <row r="40" spans="3:11" s="11" customFormat="1" ht="3.75" customHeight="1">
      <c r="C40" s="52"/>
      <c r="D40" s="52"/>
      <c r="E40" s="130"/>
      <c r="F40" s="133"/>
      <c r="G40" s="133"/>
      <c r="H40" s="133"/>
      <c r="I40" s="133"/>
      <c r="J40" s="207"/>
      <c r="K40" s="207"/>
    </row>
    <row r="41" spans="3:11" s="11" customFormat="1" ht="12.75">
      <c r="C41" s="332" t="s">
        <v>81</v>
      </c>
      <c r="D41" s="332"/>
      <c r="E41" s="332"/>
      <c r="F41" s="332"/>
      <c r="G41" s="332"/>
      <c r="H41" s="332"/>
      <c r="I41" s="332"/>
      <c r="J41" s="332"/>
      <c r="K41" s="332"/>
    </row>
    <row r="42" spans="10:11" s="11" customFormat="1" ht="3.75" customHeight="1">
      <c r="J42" s="209"/>
      <c r="K42" s="209"/>
    </row>
    <row r="43" spans="3:11" s="11" customFormat="1" ht="12.75">
      <c r="C43" s="125">
        <v>5</v>
      </c>
      <c r="D43" s="125">
        <v>46</v>
      </c>
      <c r="E43" s="138"/>
      <c r="F43" s="142">
        <f>D43/D$47</f>
        <v>0.304635761589404</v>
      </c>
      <c r="G43" s="142">
        <f>F43*4</f>
        <v>1.218543046357616</v>
      </c>
      <c r="H43" s="142">
        <f>LN(G43)</f>
        <v>0.1976559207940613</v>
      </c>
      <c r="I43" s="142">
        <f>F43*H43</f>
        <v>0.060213061963753776</v>
      </c>
      <c r="J43" s="206"/>
      <c r="K43" s="206"/>
    </row>
    <row r="44" spans="3:11" s="11" customFormat="1" ht="12.75">
      <c r="C44" s="128">
        <v>6</v>
      </c>
      <c r="D44" s="128">
        <v>53</v>
      </c>
      <c r="E44" s="137"/>
      <c r="F44" s="244">
        <f>D44/D$47</f>
        <v>0.3509933774834437</v>
      </c>
      <c r="G44" s="244">
        <f>F44*4</f>
        <v>1.403973509933775</v>
      </c>
      <c r="H44" s="244">
        <f>LN(G44)</f>
        <v>0.3393064378570882</v>
      </c>
      <c r="I44" s="244">
        <f>F44*H44</f>
        <v>0.1190943126253356</v>
      </c>
      <c r="J44" s="208"/>
      <c r="K44" s="208"/>
    </row>
    <row r="45" spans="3:11" s="11" customFormat="1" ht="12.75">
      <c r="C45" s="125">
        <v>7</v>
      </c>
      <c r="D45" s="125">
        <v>34</v>
      </c>
      <c r="E45" s="138"/>
      <c r="F45" s="142">
        <f>D45/D$47</f>
        <v>0.2251655629139073</v>
      </c>
      <c r="G45" s="142">
        <f>F45*4</f>
        <v>0.9006622516556292</v>
      </c>
      <c r="H45" s="142">
        <f>LN(G45)</f>
        <v>-0.10462495107887226</v>
      </c>
      <c r="I45" s="142">
        <f>F45*H45</f>
        <v>-0.023557936004514286</v>
      </c>
      <c r="J45" s="206"/>
      <c r="K45" s="206"/>
    </row>
    <row r="46" spans="3:11" s="11" customFormat="1" ht="12.75">
      <c r="C46" s="128">
        <v>8</v>
      </c>
      <c r="D46" s="128">
        <v>18</v>
      </c>
      <c r="E46" s="137"/>
      <c r="F46" s="244">
        <f>D46/D$47</f>
        <v>0.11920529801324503</v>
      </c>
      <c r="G46" s="244">
        <f>F46*4</f>
        <v>0.4768211920529801</v>
      </c>
      <c r="H46" s="244">
        <f>LN(G46)</f>
        <v>-0.7406137177988691</v>
      </c>
      <c r="I46" s="244">
        <f>F46*H46</f>
        <v>-0.08828507894291154</v>
      </c>
      <c r="J46" s="208"/>
      <c r="K46" s="208"/>
    </row>
    <row r="47" spans="3:11" s="11" customFormat="1" ht="12.75">
      <c r="C47" s="125" t="s">
        <v>264</v>
      </c>
      <c r="D47" s="125">
        <v>151</v>
      </c>
      <c r="E47" s="138">
        <f>D47/D48</f>
        <v>0.7905759162303665</v>
      </c>
      <c r="F47" s="142">
        <f>SUM(F43:F46)</f>
        <v>1</v>
      </c>
      <c r="G47" s="125"/>
      <c r="H47" s="125"/>
      <c r="I47" s="142">
        <f>SUM(I43:I46)</f>
        <v>0.06746435964166356</v>
      </c>
      <c r="J47" s="206">
        <f>E47*I47</f>
        <v>0.05333569793660313</v>
      </c>
      <c r="K47" s="206">
        <f>E47*LN(E47*8/4)</f>
        <v>0.36220519365740417</v>
      </c>
    </row>
    <row r="48" spans="3:11" s="11" customFormat="1" ht="12.75">
      <c r="C48" s="128" t="s">
        <v>122</v>
      </c>
      <c r="D48" s="128">
        <v>191</v>
      </c>
      <c r="E48" s="137"/>
      <c r="F48" s="128"/>
      <c r="G48" s="128"/>
      <c r="H48" s="128"/>
      <c r="I48" s="128"/>
      <c r="J48" s="208">
        <f>J47+J39</f>
        <v>0.05688199315463072</v>
      </c>
      <c r="K48" s="208">
        <f>K47+K39</f>
        <v>0.1799545563018548</v>
      </c>
    </row>
    <row r="49" spans="3:11" s="11" customFormat="1" ht="6" customHeight="1">
      <c r="C49" s="52"/>
      <c r="D49" s="54"/>
      <c r="E49" s="240"/>
      <c r="F49" s="54"/>
      <c r="G49" s="54"/>
      <c r="H49" s="54"/>
      <c r="I49" s="54"/>
      <c r="J49" s="54"/>
      <c r="K49" s="54"/>
    </row>
    <row r="50" spans="3:12" s="11" customFormat="1" ht="13.5" thickBot="1">
      <c r="C50" s="241" t="s">
        <v>359</v>
      </c>
      <c r="D50" s="242"/>
      <c r="E50" s="242"/>
      <c r="F50" s="242"/>
      <c r="G50" s="242"/>
      <c r="H50" s="242"/>
      <c r="I50" s="242"/>
      <c r="J50" s="242"/>
      <c r="K50" s="243">
        <f>J48+K48</f>
        <v>0.23683654945648552</v>
      </c>
      <c r="L50"/>
    </row>
    <row r="51" spans="3:12" s="11" customFormat="1" ht="15.75">
      <c r="C51" s="92"/>
      <c r="D51"/>
      <c r="E51"/>
      <c r="F51"/>
      <c r="G51"/>
      <c r="H51"/>
      <c r="I51"/>
      <c r="J51" s="131"/>
      <c r="K51" s="131"/>
      <c r="L51" s="131"/>
    </row>
    <row r="52" spans="3:12" ht="12.75">
      <c r="C52" s="337" t="s">
        <v>360</v>
      </c>
      <c r="D52" s="337"/>
      <c r="E52" s="337"/>
      <c r="F52" s="337"/>
      <c r="G52" s="337"/>
      <c r="H52" s="337"/>
      <c r="I52" s="337"/>
      <c r="J52" s="337"/>
      <c r="K52" s="337"/>
      <c r="L52" s="337"/>
    </row>
    <row r="53" spans="3:12" ht="12.75">
      <c r="C53" s="337"/>
      <c r="D53" s="337"/>
      <c r="E53" s="337"/>
      <c r="F53" s="337"/>
      <c r="G53" s="337"/>
      <c r="H53" s="337"/>
      <c r="I53" s="337"/>
      <c r="J53" s="337"/>
      <c r="K53" s="337"/>
      <c r="L53" s="337"/>
    </row>
    <row r="54" spans="3:12" ht="12.75">
      <c r="C54" s="337"/>
      <c r="D54" s="337"/>
      <c r="E54" s="337"/>
      <c r="F54" s="337"/>
      <c r="G54" s="337"/>
      <c r="H54" s="337"/>
      <c r="I54" s="337"/>
      <c r="J54" s="337"/>
      <c r="K54" s="337"/>
      <c r="L54" s="337"/>
    </row>
    <row r="55" spans="3:12" ht="12.75">
      <c r="C55" s="355"/>
      <c r="D55" s="355"/>
      <c r="E55" s="355"/>
      <c r="F55" s="355"/>
      <c r="G55" s="355"/>
      <c r="H55" s="355"/>
      <c r="I55" s="355"/>
      <c r="J55" s="355"/>
      <c r="K55" s="355"/>
      <c r="L55" s="355"/>
    </row>
    <row r="56" spans="3:12" ht="13.5" customHeight="1">
      <c r="C56" s="333"/>
      <c r="D56" s="333"/>
      <c r="E56" s="333"/>
      <c r="F56" s="333"/>
      <c r="G56" s="333"/>
      <c r="H56" s="333"/>
      <c r="I56" s="333"/>
      <c r="J56" s="333"/>
      <c r="K56" s="333"/>
      <c r="L56" s="333"/>
    </row>
    <row r="57" spans="3:12" ht="12.75">
      <c r="C57" s="333" t="s">
        <v>324</v>
      </c>
      <c r="D57" s="333"/>
      <c r="E57" s="333"/>
      <c r="F57" s="333"/>
      <c r="G57" s="333"/>
      <c r="H57" s="333"/>
      <c r="I57" s="333"/>
      <c r="J57" s="333"/>
      <c r="K57" s="333"/>
      <c r="L57" s="333"/>
    </row>
    <row r="58" spans="3:12" ht="12.75">
      <c r="C58" s="333"/>
      <c r="D58" s="333"/>
      <c r="E58" s="333"/>
      <c r="F58" s="333"/>
      <c r="G58" s="333"/>
      <c r="H58" s="333"/>
      <c r="I58" s="333"/>
      <c r="J58" s="333"/>
      <c r="K58" s="333"/>
      <c r="L58" s="333"/>
    </row>
    <row r="59" spans="3:12" ht="12.75">
      <c r="C59" s="333"/>
      <c r="D59" s="333"/>
      <c r="E59" s="333"/>
      <c r="F59" s="333"/>
      <c r="G59" s="333"/>
      <c r="H59" s="333"/>
      <c r="I59" s="333"/>
      <c r="J59" s="333"/>
      <c r="K59" s="333"/>
      <c r="L59" s="333"/>
    </row>
    <row r="60" spans="3:12" ht="13.5" customHeight="1">
      <c r="C60" s="12"/>
      <c r="D60" s="12"/>
      <c r="E60" s="12"/>
      <c r="F60" s="12"/>
      <c r="G60" s="12"/>
      <c r="H60" s="12"/>
      <c r="I60" s="12"/>
      <c r="J60" s="12"/>
      <c r="K60" s="12"/>
      <c r="L60" s="12"/>
    </row>
    <row r="61" spans="3:12" ht="13.5" customHeight="1">
      <c r="C61" s="333" t="s">
        <v>329</v>
      </c>
      <c r="D61" s="333"/>
      <c r="E61" s="333"/>
      <c r="F61" s="333"/>
      <c r="G61" s="333"/>
      <c r="H61" s="333"/>
      <c r="I61" s="333"/>
      <c r="J61" s="333"/>
      <c r="K61" s="333"/>
      <c r="L61" s="333"/>
    </row>
    <row r="62" spans="3:12" ht="13.5" customHeight="1" thickBot="1">
      <c r="C62" s="115"/>
      <c r="D62" s="115"/>
      <c r="E62" s="115"/>
      <c r="F62" s="115"/>
      <c r="G62" s="115"/>
      <c r="H62" s="115"/>
      <c r="I62" s="115"/>
      <c r="J62" s="115"/>
      <c r="K62" s="115"/>
      <c r="L62" s="11"/>
    </row>
    <row r="63" spans="3:12" ht="13.5" customHeight="1">
      <c r="C63" s="134"/>
      <c r="D63" s="134"/>
      <c r="E63" s="134"/>
      <c r="F63" s="134"/>
      <c r="G63" s="134"/>
      <c r="H63" s="134"/>
      <c r="I63" s="134"/>
      <c r="J63" s="134"/>
      <c r="K63" s="134"/>
      <c r="L63" s="11"/>
    </row>
    <row r="64" spans="3:12" ht="13.5" customHeight="1">
      <c r="C64" s="111" t="s">
        <v>73</v>
      </c>
      <c r="D64" s="111" t="s">
        <v>77</v>
      </c>
      <c r="E64" s="297" t="s">
        <v>419</v>
      </c>
      <c r="F64" s="297" t="s">
        <v>420</v>
      </c>
      <c r="G64" s="297" t="s">
        <v>421</v>
      </c>
      <c r="H64" s="111" t="s">
        <v>422</v>
      </c>
      <c r="I64" s="297" t="s">
        <v>423</v>
      </c>
      <c r="J64" s="297" t="s">
        <v>424</v>
      </c>
      <c r="K64" s="297" t="s">
        <v>323</v>
      </c>
      <c r="L64" s="11"/>
    </row>
    <row r="65" spans="3:12" ht="13.5" customHeight="1" thickBot="1">
      <c r="C65" s="135"/>
      <c r="D65" s="135"/>
      <c r="E65" s="136"/>
      <c r="F65" s="135"/>
      <c r="G65" s="135"/>
      <c r="H65" s="135"/>
      <c r="I65" s="135"/>
      <c r="J65" s="135"/>
      <c r="K65" s="135"/>
      <c r="L65" s="11"/>
    </row>
    <row r="66" spans="3:12" ht="13.5" customHeight="1">
      <c r="C66" s="125"/>
      <c r="D66" s="125"/>
      <c r="E66" s="138"/>
      <c r="F66" s="125"/>
      <c r="G66" s="125"/>
      <c r="H66" s="125"/>
      <c r="I66" s="125"/>
      <c r="J66" s="125"/>
      <c r="K66" s="125"/>
      <c r="L66" s="11"/>
    </row>
    <row r="67" spans="3:12" ht="13.5" customHeight="1">
      <c r="C67" s="332" t="s">
        <v>190</v>
      </c>
      <c r="D67" s="332"/>
      <c r="E67" s="332"/>
      <c r="F67" s="332"/>
      <c r="G67" s="332"/>
      <c r="H67" s="332"/>
      <c r="I67" s="332"/>
      <c r="J67" s="332"/>
      <c r="K67" s="332"/>
      <c r="L67" s="11"/>
    </row>
    <row r="68" spans="3:12" ht="6.75" customHeight="1">
      <c r="C68" s="52"/>
      <c r="D68" s="52"/>
      <c r="E68" s="52"/>
      <c r="F68" s="52"/>
      <c r="G68" s="52"/>
      <c r="H68" s="52"/>
      <c r="I68" s="52"/>
      <c r="J68" s="52"/>
      <c r="K68" s="52"/>
      <c r="L68" s="11"/>
    </row>
    <row r="69" spans="3:12" ht="13.5" customHeight="1">
      <c r="C69" s="125">
        <v>1</v>
      </c>
      <c r="D69" s="125">
        <v>10</v>
      </c>
      <c r="E69" s="138"/>
      <c r="F69" s="142">
        <f>D69/D$73</f>
        <v>0.08196721311475409</v>
      </c>
      <c r="G69" s="142">
        <f>F69*4</f>
        <v>0.32786885245901637</v>
      </c>
      <c r="H69" s="142">
        <f>LN(G69)</f>
        <v>-1.1151415906193203</v>
      </c>
      <c r="I69" s="142">
        <f>F69*H69</f>
        <v>-0.09140504841141969</v>
      </c>
      <c r="J69" s="142"/>
      <c r="K69" s="142"/>
      <c r="L69" s="11"/>
    </row>
    <row r="70" spans="3:12" ht="13.5" customHeight="1">
      <c r="C70" s="128">
        <v>2</v>
      </c>
      <c r="D70" s="128">
        <v>13</v>
      </c>
      <c r="E70" s="137"/>
      <c r="F70" s="244">
        <f>D70/D$73</f>
        <v>0.10655737704918032</v>
      </c>
      <c r="G70" s="244">
        <f>F70*4</f>
        <v>0.4262295081967213</v>
      </c>
      <c r="H70" s="244">
        <f>LN(G70)</f>
        <v>-0.8527773261518292</v>
      </c>
      <c r="I70" s="244">
        <f>F70*H70</f>
        <v>-0.09086971508175229</v>
      </c>
      <c r="J70" s="244"/>
      <c r="K70" s="244"/>
      <c r="L70" s="11"/>
    </row>
    <row r="71" spans="3:12" ht="13.5" customHeight="1">
      <c r="C71" s="125">
        <v>5</v>
      </c>
      <c r="D71" s="125">
        <v>46</v>
      </c>
      <c r="E71" s="138"/>
      <c r="F71" s="142">
        <f>D71/D$73</f>
        <v>0.3770491803278688</v>
      </c>
      <c r="G71" s="142">
        <f>F71*4</f>
        <v>1.5081967213114753</v>
      </c>
      <c r="H71" s="142">
        <f>LN(G71)</f>
        <v>0.410914712875729</v>
      </c>
      <c r="I71" s="142">
        <f>F71*H71</f>
        <v>0.15493505567445517</v>
      </c>
      <c r="J71" s="142"/>
      <c r="K71" s="142"/>
      <c r="L71" s="11"/>
    </row>
    <row r="72" spans="3:12" ht="13.5" customHeight="1">
      <c r="C72" s="128">
        <v>6</v>
      </c>
      <c r="D72" s="128">
        <v>53</v>
      </c>
      <c r="E72" s="137"/>
      <c r="F72" s="244">
        <f>D72/D$73</f>
        <v>0.4344262295081967</v>
      </c>
      <c r="G72" s="244">
        <f>F72*4</f>
        <v>1.7377049180327868</v>
      </c>
      <c r="H72" s="244">
        <f>LN(G72)</f>
        <v>0.5525652299387559</v>
      </c>
      <c r="I72" s="244">
        <f>F72*H72</f>
        <v>0.24004882939962346</v>
      </c>
      <c r="J72" s="244"/>
      <c r="K72" s="244"/>
      <c r="L72" s="11"/>
    </row>
    <row r="73" spans="3:12" ht="13.5" customHeight="1">
      <c r="C73" s="125" t="s">
        <v>264</v>
      </c>
      <c r="D73" s="125">
        <f>SUM(D69:D72)</f>
        <v>122</v>
      </c>
      <c r="E73" s="138">
        <f>D73/D82</f>
        <v>0.6387434554973822</v>
      </c>
      <c r="F73" s="142">
        <f>D73/D$73</f>
        <v>1</v>
      </c>
      <c r="G73" s="142"/>
      <c r="H73" s="142"/>
      <c r="I73" s="142">
        <f>SUM(I69:I72)</f>
        <v>0.21270912158090666</v>
      </c>
      <c r="J73" s="206">
        <f>E73*I73</f>
        <v>0.13586655933440112</v>
      </c>
      <c r="K73" s="206">
        <f>E73*LN(E73*8/4)</f>
        <v>0.1564249490266062</v>
      </c>
      <c r="L73" s="11"/>
    </row>
    <row r="74" spans="3:12" ht="9" customHeight="1">
      <c r="C74" s="52"/>
      <c r="D74" s="52"/>
      <c r="E74" s="130"/>
      <c r="F74" s="133"/>
      <c r="G74" s="133"/>
      <c r="H74" s="133"/>
      <c r="I74" s="133"/>
      <c r="J74" s="207"/>
      <c r="K74" s="207"/>
      <c r="L74" s="11"/>
    </row>
    <row r="75" spans="3:12" ht="13.5" customHeight="1">
      <c r="C75" s="332" t="s">
        <v>191</v>
      </c>
      <c r="D75" s="332"/>
      <c r="E75" s="332"/>
      <c r="F75" s="332"/>
      <c r="G75" s="332"/>
      <c r="H75" s="332"/>
      <c r="I75" s="332"/>
      <c r="J75" s="332"/>
      <c r="K75" s="332"/>
      <c r="L75" s="11"/>
    </row>
    <row r="76" spans="3:12" ht="6" customHeight="1">
      <c r="C76" s="11"/>
      <c r="D76" s="11"/>
      <c r="E76" s="11"/>
      <c r="F76" s="11"/>
      <c r="G76" s="11"/>
      <c r="H76" s="11"/>
      <c r="I76" s="11"/>
      <c r="J76" s="209"/>
      <c r="K76" s="209"/>
      <c r="L76" s="11"/>
    </row>
    <row r="77" spans="3:12" ht="13.5" customHeight="1">
      <c r="C77" s="125">
        <v>3</v>
      </c>
      <c r="D77" s="125">
        <v>8</v>
      </c>
      <c r="E77" s="138"/>
      <c r="F77" s="142">
        <f>D77/D$81</f>
        <v>0.11594202898550725</v>
      </c>
      <c r="G77" s="142">
        <f>F77*4</f>
        <v>0.463768115942029</v>
      </c>
      <c r="H77" s="142">
        <f>LN(G77)</f>
        <v>-0.7683706017975328</v>
      </c>
      <c r="I77" s="142">
        <f>F77*H77</f>
        <v>-0.08908644658522119</v>
      </c>
      <c r="J77" s="206"/>
      <c r="K77" s="206"/>
      <c r="L77" s="11"/>
    </row>
    <row r="78" spans="3:12" ht="13.5" customHeight="1">
      <c r="C78" s="128">
        <v>4</v>
      </c>
      <c r="D78" s="128">
        <v>9</v>
      </c>
      <c r="E78" s="137"/>
      <c r="F78" s="244">
        <f>D78/D$81</f>
        <v>0.13043478260869565</v>
      </c>
      <c r="G78" s="244">
        <f>F78*4</f>
        <v>0.5217391304347826</v>
      </c>
      <c r="H78" s="244">
        <f>LN(G78)</f>
        <v>-0.6505875661411494</v>
      </c>
      <c r="I78" s="244">
        <f>F78*H78</f>
        <v>-0.08485924775754122</v>
      </c>
      <c r="J78" s="208"/>
      <c r="K78" s="208"/>
      <c r="L78" s="11"/>
    </row>
    <row r="79" spans="3:12" ht="13.5" customHeight="1">
      <c r="C79" s="125">
        <v>7</v>
      </c>
      <c r="D79" s="125">
        <v>34</v>
      </c>
      <c r="E79" s="138"/>
      <c r="F79" s="142">
        <f>D79/D$81</f>
        <v>0.4927536231884058</v>
      </c>
      <c r="G79" s="142">
        <f>F79*4</f>
        <v>1.9710144927536233</v>
      </c>
      <c r="H79" s="142">
        <f>LN(G79)</f>
        <v>0.6785483811387927</v>
      </c>
      <c r="I79" s="142">
        <f>F79*H79</f>
        <v>0.33435717331476744</v>
      </c>
      <c r="J79" s="206"/>
      <c r="K79" s="206"/>
      <c r="L79" s="11"/>
    </row>
    <row r="80" spans="3:12" ht="13.5" customHeight="1">
      <c r="C80" s="128">
        <v>8</v>
      </c>
      <c r="D80" s="128">
        <v>18</v>
      </c>
      <c r="E80" s="137"/>
      <c r="F80" s="244">
        <f>D80/D$81</f>
        <v>0.2608695652173913</v>
      </c>
      <c r="G80" s="244">
        <f>F80*4</f>
        <v>1.0434782608695652</v>
      </c>
      <c r="H80" s="244">
        <f>LN(G80)</f>
        <v>0.0425596144187959</v>
      </c>
      <c r="I80" s="244">
        <f>F80*H80</f>
        <v>0.011102508109251105</v>
      </c>
      <c r="J80" s="208"/>
      <c r="K80" s="208"/>
      <c r="L80" s="11"/>
    </row>
    <row r="81" spans="3:12" ht="13.5" customHeight="1">
      <c r="C81" s="125" t="s">
        <v>264</v>
      </c>
      <c r="D81" s="125">
        <f>SUM(D77:D80)</f>
        <v>69</v>
      </c>
      <c r="E81" s="138">
        <f>D81/D82</f>
        <v>0.3612565445026178</v>
      </c>
      <c r="F81" s="142">
        <f>SUM(F77:F80)</f>
        <v>1</v>
      </c>
      <c r="G81" s="125"/>
      <c r="H81" s="125"/>
      <c r="I81" s="142">
        <f>SUM(I77:I80)</f>
        <v>0.17151398708125615</v>
      </c>
      <c r="J81" s="206">
        <f>E81*I81</f>
        <v>0.06196055030684122</v>
      </c>
      <c r="K81" s="206">
        <f>E81*LN(E81*8/4)</f>
        <v>-0.11741550921136303</v>
      </c>
      <c r="L81" s="11"/>
    </row>
    <row r="82" spans="3:12" ht="13.5" customHeight="1">
      <c r="C82" s="128" t="s">
        <v>122</v>
      </c>
      <c r="D82" s="128">
        <f>D73+D81</f>
        <v>191</v>
      </c>
      <c r="E82" s="137"/>
      <c r="F82" s="128"/>
      <c r="G82" s="128"/>
      <c r="H82" s="128"/>
      <c r="I82" s="128"/>
      <c r="J82" s="208">
        <f>J81+J73</f>
        <v>0.19782710964124234</v>
      </c>
      <c r="K82" s="208">
        <f>K81+K73</f>
        <v>0.03900943981524317</v>
      </c>
      <c r="L82" s="11"/>
    </row>
    <row r="83" spans="3:12" ht="4.5" customHeight="1">
      <c r="C83" s="128"/>
      <c r="D83" s="128"/>
      <c r="E83" s="137"/>
      <c r="F83" s="128"/>
      <c r="G83" s="128"/>
      <c r="H83" s="128"/>
      <c r="I83" s="128"/>
      <c r="J83" s="208"/>
      <c r="K83" s="208"/>
      <c r="L83" s="11"/>
    </row>
    <row r="84" spans="3:12" ht="13.5" customHeight="1" thickBot="1">
      <c r="C84" s="241" t="s">
        <v>359</v>
      </c>
      <c r="D84" s="242"/>
      <c r="E84" s="242"/>
      <c r="F84" s="242"/>
      <c r="G84" s="242"/>
      <c r="H84" s="242"/>
      <c r="I84" s="242"/>
      <c r="J84" s="242"/>
      <c r="K84" s="243">
        <f>J82+K82</f>
        <v>0.23683654945648552</v>
      </c>
      <c r="L84" s="11"/>
    </row>
    <row r="85" spans="3:11" ht="15.75">
      <c r="C85" s="92"/>
      <c r="J85" s="131"/>
      <c r="K85" s="131"/>
    </row>
    <row r="86" spans="3:11" ht="15.75">
      <c r="C86" s="92"/>
      <c r="K86" s="223"/>
    </row>
    <row r="87" spans="3:12" ht="12.75">
      <c r="C87" s="333" t="s">
        <v>330</v>
      </c>
      <c r="D87" s="333"/>
      <c r="E87" s="333"/>
      <c r="F87" s="333"/>
      <c r="G87" s="333"/>
      <c r="H87" s="333"/>
      <c r="I87" s="333"/>
      <c r="J87" s="333"/>
      <c r="K87" s="333"/>
      <c r="L87" s="333"/>
    </row>
    <row r="89" spans="3:11" ht="15.75">
      <c r="C89" s="92"/>
      <c r="K89" s="210"/>
    </row>
    <row r="90" spans="2:12" ht="15.75">
      <c r="B90" s="89" t="s">
        <v>237</v>
      </c>
      <c r="C90" s="88"/>
      <c r="D90" s="88"/>
      <c r="E90" s="88"/>
      <c r="F90" s="88"/>
      <c r="G90" s="381" t="s">
        <v>235</v>
      </c>
      <c r="H90" s="381"/>
      <c r="I90" s="381"/>
      <c r="J90" s="381"/>
      <c r="K90" s="381"/>
      <c r="L90" s="381"/>
    </row>
    <row r="110" ht="12" customHeight="1"/>
  </sheetData>
  <mergeCells count="17">
    <mergeCell ref="F2:L2"/>
    <mergeCell ref="B6:L6"/>
    <mergeCell ref="C56:L56"/>
    <mergeCell ref="C27:I27"/>
    <mergeCell ref="C8:L8"/>
    <mergeCell ref="C11:L11"/>
    <mergeCell ref="C21:L21"/>
    <mergeCell ref="C22:L22"/>
    <mergeCell ref="C52:L55"/>
    <mergeCell ref="C33:K33"/>
    <mergeCell ref="C41:K41"/>
    <mergeCell ref="C67:K67"/>
    <mergeCell ref="G90:L90"/>
    <mergeCell ref="C57:L59"/>
    <mergeCell ref="C61:L61"/>
    <mergeCell ref="C87:L87"/>
    <mergeCell ref="C75:K75"/>
  </mergeCells>
  <hyperlinks>
    <hyperlink ref="L4" location="Índice!B6" display="Volver al índice"/>
    <hyperlink ref="B4" location="Ejercicios!B6" display="Volver a ejercicios"/>
  </hyperlinks>
  <printOptions horizontalCentered="1" verticalCentered="1"/>
  <pageMargins left="0.75" right="0.75" top="1" bottom="1" header="0.5" footer="0.5"/>
  <pageSetup horizontalDpi="600" verticalDpi="600" orientation="portrait" scale="73" r:id="rId5"/>
  <headerFooter alignWithMargins="0">
    <oddFooter>&amp;R&amp;A</oddFooter>
  </headerFooter>
  <rowBreaks count="1" manualBreakCount="1">
    <brk id="61" max="12" man="1"/>
  </rowBreaks>
  <legacyDrawing r:id="rId4"/>
  <oleObjects>
    <oleObject progId="Equation.3" shapeId="3348669" r:id="rId1"/>
    <oleObject progId="Equation.3" shapeId="354628" r:id="rId2"/>
    <oleObject progId="Equation.3" shapeId="355075"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Inter-American Development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Técnicas de Medición Económica</dc:creator>
  <cp:keywords/>
  <dc:description/>
  <cp:lastModifiedBy>Juan Camilo Chaparro</cp:lastModifiedBy>
  <cp:lastPrinted>2004-10-14T15:28:41Z</cp:lastPrinted>
  <dcterms:created xsi:type="dcterms:W3CDTF">2004-06-07T20:52:56Z</dcterms:created>
  <dcterms:modified xsi:type="dcterms:W3CDTF">2008-07-18T13:23:26Z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